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326" windowWidth="9795" windowHeight="12330" tabRatio="924" activeTab="0"/>
  </bookViews>
  <sheets>
    <sheet name="PLANILHA ORÇ. GERAL REFERENCIA" sheetId="1" r:id="rId1"/>
    <sheet name="BDI TCU 2622 -URBANAS" sheetId="2" r:id="rId2"/>
    <sheet name="DISTRIB. DO QTTIVO POR DOTAÇÃO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AVERAGEIF" hidden="1">#NAME?</definedName>
    <definedName name="_xlfn.SUMIFS" hidden="1">#NAME?</definedName>
    <definedName name="_xlnm.Print_Area" localSheetId="1">'BDI TCU 2622 -URBANAS'!$B$1:$J$40</definedName>
    <definedName name="_xlnm.Print_Area" localSheetId="2">'DISTRIB. DO QTTIVO POR DOTAÇÃO'!$A$1:$I$26</definedName>
    <definedName name="_xlnm.Print_Area" localSheetId="0">'PLANILHA ORÇ. GERAL REFERENCIA'!$A$1:$I$29</definedName>
    <definedName name="Aut_original">'[1]PROJETO'!#REF!</definedName>
    <definedName name="Aut_resumo">'[2]RESUMO_AUT1'!#REF!</definedName>
    <definedName name="CONS" localSheetId="1">#REF!</definedName>
    <definedName name="CONS">#REF!</definedName>
    <definedName name="CONSUMO">'[4]QuQuant'!#REF!</definedName>
    <definedName name="DD">#REF!</definedName>
    <definedName name="Descricao" localSheetId="1">#REF!</definedName>
    <definedName name="Descricao">#REF!</definedName>
    <definedName name="DIMPAV" localSheetId="1">#REF!</definedName>
    <definedName name="DIMPAV">#REF!</definedName>
    <definedName name="Excel_BuiltIn_Database" localSheetId="1">#REF!</definedName>
    <definedName name="Excel_BuiltIn_Database">#REF!</definedName>
    <definedName name="ISS">#REF!</definedName>
    <definedName name="k" localSheetId="1">#REF!</definedName>
    <definedName name="k">#REF!</definedName>
    <definedName name="Meu" localSheetId="1">#REF!</definedName>
    <definedName name="Meu">#REF!</definedName>
    <definedName name="ORÇAMENTO.BancoRef" hidden="1">'[11]PLANILHA GERAL'!$F$8</definedName>
    <definedName name="Print">'[5]QuQuant'!#REF!</definedName>
    <definedName name="Print_Area_MI" localSheetId="1">'[13]qorcamentodnerL1'!#REF!</definedName>
    <definedName name="Print_Area_MI">'[6]qorcamentodnerL1'!#REF!</definedName>
    <definedName name="REFERENCIA.Descricao" hidden="1">IF(ISNUMBER('[11]PLANILHA GERAL'!$AF1),OFFSET(INDIRECT(ORÇAMENTO.BancoRef),'[11]PLANILHA GERAL'!$AF1-1,3,1),'[11]PLANILHA GERAL'!$AF1)</definedName>
    <definedName name="_xlnm.Print_Titles" localSheetId="0">'PLANILHA ORÇ. GERAL REFERENCIA'!$A:$I,'PLANILHA ORÇ. GERAL REFERENCIA'!$1:$11</definedName>
    <definedName name="UniformeMensageiro" localSheetId="1">#REF!</definedName>
    <definedName name="UniformeMensageiro">#REF!</definedName>
    <definedName name="UniformeMensageiros" localSheetId="1">#REF!</definedName>
    <definedName name="UniformeMensageiros">#REF!</definedName>
    <definedName name="UniformeRecepcionista" localSheetId="1">#REF!</definedName>
    <definedName name="UniformeRecepcionista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<sst xmlns="http://schemas.openxmlformats.org/spreadsheetml/2006/main" count="182" uniqueCount="97">
  <si>
    <t>ITEM</t>
  </si>
  <si>
    <t>DESCRIÇÃO</t>
  </si>
  <si>
    <t>UNIDADE</t>
  </si>
  <si>
    <t>QUANTIDADE</t>
  </si>
  <si>
    <t>PREÇO TOTAL</t>
  </si>
  <si>
    <t>TOTAL GERAL DA OBRA</t>
  </si>
  <si>
    <t>PREFEITURA MUNICIPAL DE LAGOA SANTA</t>
  </si>
  <si>
    <t>FONTE</t>
  </si>
  <si>
    <t>PLANILHA ORÇAMENTÁRIA</t>
  </si>
  <si>
    <t>LOCAL: MUNICÍPIO DE LAGOA SANTA</t>
  </si>
  <si>
    <t>PRAZO DE ENTREGA: 12 MESES</t>
  </si>
  <si>
    <t>1.1</t>
  </si>
  <si>
    <t>FORNECIMENTO DE CONCRETO USINADO</t>
  </si>
  <si>
    <t>1.2</t>
  </si>
  <si>
    <t>1.3</t>
  </si>
  <si>
    <t>1.4</t>
  </si>
  <si>
    <t>1.5</t>
  </si>
  <si>
    <t>m³</t>
  </si>
  <si>
    <t>CONCRETO USINADO CONVENCIONAL FCK&gt;=20,0MPA</t>
  </si>
  <si>
    <t>CONCRETO USINADO CONVENCIONAL FCK&gt;=25,0MPA</t>
  </si>
  <si>
    <t>CONCRETO USINADO BOMBEAVEL FCK&gt;=25,0MPA</t>
  </si>
  <si>
    <t>TAXA DE BOMBEAMENTO DE CONCRETO</t>
  </si>
  <si>
    <t>CÓDIGO</t>
  </si>
  <si>
    <t>89.06.27</t>
  </si>
  <si>
    <t>89.06.28</t>
  </si>
  <si>
    <t>89.07.13</t>
  </si>
  <si>
    <t>89.05.01</t>
  </si>
  <si>
    <t>Empreendimento ( Nome/Apelido)</t>
  </si>
  <si>
    <t>Município</t>
  </si>
  <si>
    <t>UF</t>
  </si>
  <si>
    <t>LAGOA SANTA</t>
  </si>
  <si>
    <t>Parâmetros para cálculo do BDI</t>
  </si>
  <si>
    <t>Itens Admissíveis</t>
  </si>
  <si>
    <t>Intervalos admissíveis sem justificativa</t>
  </si>
  <si>
    <t>Índices adotados</t>
  </si>
  <si>
    <t>Administração Central (AC)</t>
  </si>
  <si>
    <t xml:space="preserve">De </t>
  </si>
  <si>
    <t>até</t>
  </si>
  <si>
    <t>Seguro e Garantia (S+G)</t>
  </si>
  <si>
    <t>Risco (R)</t>
  </si>
  <si>
    <t>Despesas financeiras (DF)</t>
  </si>
  <si>
    <t>Lucro (L)</t>
  </si>
  <si>
    <t>Tributos (T)</t>
  </si>
  <si>
    <t>INSS desoneração (E)</t>
  </si>
  <si>
    <t>ou</t>
  </si>
  <si>
    <t>Controle</t>
  </si>
  <si>
    <t>BDI CALCULADO ----&gt;</t>
  </si>
  <si>
    <t>BDI = [(1+AC+S+R+G)*(1+DF)*(1+L)/(1-(T+E))-1]</t>
  </si>
  <si>
    <t>TRIBUTOS PRATICADOS NO MUNICÍPIO</t>
  </si>
  <si>
    <t>BDI</t>
  </si>
  <si>
    <t>PREÇO UNITÁRIO (S/ BDI)</t>
  </si>
  <si>
    <t>PREÇO UNITÁRIO (C/ BDI)</t>
  </si>
  <si>
    <t>BDI ADMISSÍVEL</t>
  </si>
  <si>
    <t>BDI NÃO ADMISSÍVEL</t>
  </si>
  <si>
    <t>DIORGENES DE SOUZA BARBOSA</t>
  </si>
  <si>
    <t>DIRETOR DE OBRAS</t>
  </si>
  <si>
    <t>Proponente</t>
  </si>
  <si>
    <t>DATA BASE: 27/04/2021</t>
  </si>
  <si>
    <t>Lagoa Santa, 28 de abril de 2021.</t>
  </si>
  <si>
    <t>CONCRETO USINADO BOMBEÁVEL FCK&gt;=20,0MPA</t>
  </si>
  <si>
    <t>REGIÃO/MÊS DE REFERÊNCIA: SUDECAP FEV 2021 / DESONERADA.</t>
  </si>
  <si>
    <t>89.07.12</t>
  </si>
  <si>
    <t>DISTRIBUIÇÃO DO QUANTITATIVO POR DOTAÇÃO</t>
  </si>
  <si>
    <t>Dotação</t>
  </si>
  <si>
    <t>Descrição</t>
  </si>
  <si>
    <t>Ano da Dotação:</t>
  </si>
  <si>
    <t>Obra de Drenagem Pavimentação</t>
  </si>
  <si>
    <t>Obra de Infra Estrutura Urbana</t>
  </si>
  <si>
    <t>Construção e Reforma de Praças</t>
  </si>
  <si>
    <t>Manutenção de vias públicas</t>
  </si>
  <si>
    <t>CONCRETO USINADO CONVENCIONAL FCK&gt;=25 MPA</t>
  </si>
  <si>
    <t>CONCRETO USINADO CONVENCIONAL FCK&gt;=20 MPA</t>
  </si>
  <si>
    <t>CONCRETO USINADO BOMBEÁVEL FCK&gt;=25 MPA</t>
  </si>
  <si>
    <t>CONCRETO USINADO BOMBEÁVEL FCK&gt;=20 MPA</t>
  </si>
  <si>
    <t>Qtde Estimada (m3)</t>
  </si>
  <si>
    <t>Valor Estimado Total da Dotação (R$)</t>
  </si>
  <si>
    <t>Valor Unitário Estimado (R$)</t>
  </si>
  <si>
    <t>Valor Total Estimado (R$)</t>
  </si>
  <si>
    <t>RESUMO POR DOTAÇÃO / SOLICITAÇÃO</t>
  </si>
  <si>
    <t>Solicitação</t>
  </si>
  <si>
    <t>TAXA DE BOMBEAMENTO</t>
  </si>
  <si>
    <t>OBJETO: CONTRATAÇÃO DE EMPRESA ESPECIALIZADA NA PRESTAÇÃO DE SERVIÇOS DE FORNECIMENTO DE CONCRETO USINADO FCK &gt;=  20MPA CONVENCIONAL, FCK &gt;=  25MPA CONVENCIONAL, FCK &gt;= 20 MPA BOMBEÁVEL E FCK &gt;= 25 MPA BOMBEÁVEL.</t>
  </si>
  <si>
    <t>QTDE</t>
  </si>
  <si>
    <t>VALOR UNIT.</t>
  </si>
  <si>
    <t>VALOR TOTAL</t>
  </si>
  <si>
    <t>ESPECIFICAÇÃO</t>
  </si>
  <si>
    <t>VALOR TOTAL ESTIMADO PARA A SOLICITAÇÃO</t>
  </si>
  <si>
    <t>FOLHA Nº: 01/01</t>
  </si>
  <si>
    <t>Acórdão 2622/2013</t>
  </si>
  <si>
    <t>CALCULO DO BDI -RODOVIAS , FERROVIAS E CONGENERES</t>
  </si>
  <si>
    <t xml:space="preserve">Tributos (T) </t>
  </si>
  <si>
    <t xml:space="preserve">INSS </t>
  </si>
  <si>
    <t>PIS/COFINS</t>
  </si>
  <si>
    <t>Nos percentuais referentes a tributos deverá ser considerado para efeito de calculo o ISS do município ou correspondente na sua inserção no Simples Nacional;</t>
  </si>
  <si>
    <t>FORNECIMENTO DE CONCRETO USINADO FCK 20 Mpa e 25 Mpa, CONVENCIONAL E BOMBEÁVEL</t>
  </si>
  <si>
    <t>NOTA: TABEL DE REFERÊNCIA: SUDECAP FEV 2021 / DESONERADA.</t>
  </si>
  <si>
    <t>SUDECAP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</si>
</sst>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0"/>
    <numFmt numFmtId="179" formatCode="0.000"/>
    <numFmt numFmtId="180" formatCode="&quot;R$ &quot;#,##0.00"/>
    <numFmt numFmtId="181" formatCode="#."/>
    <numFmt numFmtId="182" formatCode="#,##0.0000"/>
    <numFmt numFmtId="183" formatCode="_-* #,##0.000000000000000_-;\-* #,##0.000000000000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0.00000"/>
    <numFmt numFmtId="187" formatCode="_-[$R$-416]\ * #,##0.00_-;\-[$R$-416]\ * #,##0.00_-;_-[$R$-416]\ * &quot;-&quot;??_-;_-@_-"/>
    <numFmt numFmtId="188" formatCode="[$-416]dddd\,\ d&quot; de &quot;mmmm&quot; de &quot;yyyy"/>
    <numFmt numFmtId="189" formatCode="0.0%"/>
    <numFmt numFmtId="190" formatCode="0.000%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0.0"/>
    <numFmt numFmtId="196" formatCode="0.000000000"/>
    <numFmt numFmtId="197" formatCode="0.00000000"/>
    <numFmt numFmtId="198" formatCode="0.0000000"/>
    <numFmt numFmtId="199" formatCode="0.000000"/>
    <numFmt numFmtId="200" formatCode="0.0000%"/>
    <numFmt numFmtId="201" formatCode="&quot;Ativar&quot;;&quot;Ativar&quot;;&quot;Desativar&quot;"/>
    <numFmt numFmtId="202" formatCode="#,##0.000"/>
    <numFmt numFmtId="203" formatCode="#,##0.00000"/>
    <numFmt numFmtId="204" formatCode="&quot;R$&quot;\ #,##0.00"/>
    <numFmt numFmtId="205" formatCode="_-[$R$-416]* #,##0.00_-;\-[$R$-416]* #,##0.00_-;_-[$R$-416]* &quot;-&quot;??_-;_-@_-"/>
    <numFmt numFmtId="206" formatCode="_(&quot;R$&quot;* #,##0.00_);_(&quot;R$&quot;* \(#,##0.00\);_(&quot;R$&quot;* &quot;-&quot;??_);_(@_)"/>
    <numFmt numFmtId="207" formatCode="_(&quot;R$ &quot;* #,##0.00_);_(&quot;R$ &quot;* \(#,##0.00\);_(&quot;R$ &quot;* \-??_);_(@_)"/>
    <numFmt numFmtId="208" formatCode="_(&quot;$&quot;* #,##0.00_);_(&quot;$&quot;* \(#,##0.00\);_(&quot;$&quot;* &quot;-&quot;??_);_(@_)"/>
    <numFmt numFmtId="209" formatCode="_(* #,##0.00_);_(* \(#,##0.00\);_(* \-??_);_(@_)"/>
    <numFmt numFmtId="210" formatCode="_-* #,##0.00_-;\-* #,##0.00_-;_-* \-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16"/>
      <name val="Courier"/>
      <family val="3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"/>
      <color indexed="16"/>
      <name val="Courier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37"/>
      <name val="Arial"/>
      <family val="2"/>
    </font>
    <font>
      <sz val="10"/>
      <color indexed="58"/>
      <name val="Arial"/>
      <family val="2"/>
    </font>
    <font>
      <sz val="9"/>
      <color indexed="10"/>
      <name val="Geneva"/>
      <family val="2"/>
    </font>
    <font>
      <sz val="1"/>
      <color indexed="16"/>
      <name val="Courier New"/>
      <family val="3"/>
    </font>
    <font>
      <b/>
      <sz val="10"/>
      <color indexed="9"/>
      <name val="Arial"/>
      <family val="2"/>
    </font>
    <font>
      <sz val="11"/>
      <color indexed="58"/>
      <name val="Calibri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9"/>
      <name val="Arial"/>
      <family val="2"/>
    </font>
    <font>
      <sz val="1"/>
      <color indexed="18"/>
      <name val="Courier New"/>
      <family val="3"/>
    </font>
    <font>
      <sz val="10"/>
      <name val="Mangal"/>
      <family val="2"/>
    </font>
    <font>
      <b/>
      <sz val="15"/>
      <color indexed="62"/>
      <name val="Calibri"/>
      <family val="2"/>
    </font>
    <font>
      <b/>
      <sz val="18"/>
      <color indexed="56"/>
      <name val="Calibri Light"/>
      <family val="2"/>
    </font>
    <font>
      <b/>
      <sz val="1"/>
      <color indexed="16"/>
      <name val="Courier New"/>
      <family val="3"/>
    </font>
    <font>
      <b/>
      <sz val="11"/>
      <color indexed="8"/>
      <name val="Arial"/>
      <family val="0"/>
    </font>
    <font>
      <sz val="11"/>
      <color rgb="FF9C57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medium"/>
      <top style="thin"/>
      <bottom style="hair">
        <color indexed="8"/>
      </bottom>
    </border>
    <border>
      <left style="medium"/>
      <right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thin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9" fillId="3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9" borderId="2" applyNumberFormat="0" applyAlignment="0" applyProtection="0"/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42" fillId="0" borderId="0">
      <alignment/>
      <protection locked="0"/>
    </xf>
    <xf numFmtId="181" fontId="42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42" fillId="0" borderId="0">
      <alignment/>
      <protection locked="0"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4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42" fillId="0" borderId="0">
      <alignment/>
      <protection locked="0"/>
    </xf>
    <xf numFmtId="181" fontId="42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42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05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42" borderId="1" applyNumberFormat="0" applyAlignment="0" applyProtection="0"/>
    <xf numFmtId="0" fontId="7" fillId="0" borderId="3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quotePrefix="1">
      <protection locked="0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ill="0" applyBorder="0" applyAlignment="0" applyProtection="0"/>
    <xf numFmtId="207" fontId="0" fillId="0" borderId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quotePrefix="1">
      <protection locked="0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7" fontId="0" fillId="0" borderId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quotePrefix="1">
      <protection locked="0"/>
    </xf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0" fillId="0" borderId="0" applyFont="0" applyFill="0" applyBorder="0" applyAlignment="0" quotePrefix="1">
      <protection locked="0"/>
    </xf>
    <xf numFmtId="44" fontId="0" fillId="0" borderId="0" applyFont="0" applyFill="0" applyBorder="0" applyAlignment="0" quotePrefix="1">
      <protection locked="0"/>
    </xf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205" fontId="1" fillId="0" borderId="0">
      <alignment/>
      <protection/>
    </xf>
    <xf numFmtId="205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1" fillId="46" borderId="7" applyNumberFormat="0" applyFont="0" applyAlignment="0" applyProtection="0"/>
    <xf numFmtId="0" fontId="0" fillId="44" borderId="7" applyNumberFormat="0" applyAlignment="0" applyProtection="0"/>
    <xf numFmtId="0" fontId="1" fillId="46" borderId="7" applyNumberFormat="0" applyFont="0" applyAlignment="0" applyProtection="0"/>
    <xf numFmtId="0" fontId="0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0" fillId="44" borderId="7" applyNumberForma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0" fillId="44" borderId="7" applyNumberFormat="0" applyAlignment="0" applyProtection="0"/>
    <xf numFmtId="0" fontId="1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34" fillId="44" borderId="1" applyNumberFormat="0" applyAlignment="0" applyProtection="0"/>
    <xf numFmtId="0" fontId="34" fillId="44" borderId="1" applyNumberFormat="0" applyAlignment="0" applyProtection="0"/>
    <xf numFmtId="0" fontId="0" fillId="46" borderId="7" applyNumberFormat="0" applyFont="0" applyAlignment="0" applyProtection="0"/>
    <xf numFmtId="0" fontId="34" fillId="44" borderId="1" applyNumberFormat="0" applyAlignment="0" applyProtection="0"/>
    <xf numFmtId="0" fontId="34" fillId="44" borderId="1" applyNumberForma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34" fillId="44" borderId="1" applyNumberFormat="0" applyAlignment="0" applyProtection="0"/>
    <xf numFmtId="0" fontId="34" fillId="44" borderId="1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7" borderId="8" applyNumberFormat="0" applyAlignment="0" applyProtection="0"/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42" fillId="0" borderId="0">
      <alignment/>
      <protection locked="0"/>
    </xf>
    <xf numFmtId="181" fontId="42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42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42" fillId="0" borderId="0">
      <alignment/>
      <protection locked="0"/>
    </xf>
    <xf numFmtId="181" fontId="42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42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quotePrefix="1"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0" fontId="59" fillId="47" borderId="0" applyNumberFormat="0" applyBorder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181" fontId="18" fillId="0" borderId="0">
      <alignment/>
      <protection locked="0"/>
    </xf>
    <xf numFmtId="181" fontId="18" fillId="0" borderId="0">
      <alignment/>
      <protection locked="0"/>
    </xf>
    <xf numFmtId="181" fontId="18" fillId="0" borderId="0">
      <alignment/>
      <protection locked="0"/>
    </xf>
    <xf numFmtId="181" fontId="51" fillId="0" borderId="0">
      <alignment/>
      <protection locked="0"/>
    </xf>
    <xf numFmtId="181" fontId="51" fillId="0" borderId="0">
      <alignment/>
      <protection locked="0"/>
    </xf>
    <xf numFmtId="181" fontId="18" fillId="0" borderId="0">
      <alignment/>
      <protection locked="0"/>
    </xf>
    <xf numFmtId="181" fontId="18" fillId="0" borderId="0">
      <alignment/>
      <protection locked="0"/>
    </xf>
    <xf numFmtId="181" fontId="18" fillId="0" borderId="0">
      <alignment/>
      <protection locked="0"/>
    </xf>
    <xf numFmtId="181" fontId="18" fillId="0" borderId="0">
      <alignment/>
      <protection locked="0"/>
    </xf>
    <xf numFmtId="181" fontId="18" fillId="0" borderId="0">
      <alignment/>
      <protection locked="0"/>
    </xf>
    <xf numFmtId="181" fontId="18" fillId="0" borderId="0">
      <alignment/>
      <protection locked="0"/>
    </xf>
    <xf numFmtId="181" fontId="18" fillId="0" borderId="0">
      <alignment/>
      <protection locked="0"/>
    </xf>
    <xf numFmtId="181" fontId="51" fillId="0" borderId="0">
      <alignment/>
      <protection locked="0"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9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9" fontId="0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09" fontId="0" fillId="0" borderId="0" applyFill="0" applyBorder="0" applyAlignment="0" applyProtection="0"/>
    <xf numFmtId="209" fontId="0" fillId="0" borderId="0" applyFill="0" applyBorder="0" applyAlignment="0" applyProtection="0"/>
    <xf numFmtId="20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09" fontId="0" fillId="0" borderId="0" applyFill="0" applyBorder="0" applyAlignment="0" applyProtection="0"/>
    <xf numFmtId="209" fontId="0" fillId="0" borderId="0" applyFill="0" applyBorder="0" applyAlignment="0" applyProtection="0"/>
    <xf numFmtId="177" fontId="1" fillId="0" borderId="0" applyFont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09" fontId="0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0" fillId="0" borderId="0" applyFill="0" applyBorder="0" applyAlignment="0" applyProtection="0"/>
    <xf numFmtId="209" fontId="0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0" fillId="0" borderId="0" applyFill="0" applyBorder="0" applyAlignment="0" applyProtection="0"/>
    <xf numFmtId="177" fontId="1" fillId="0" borderId="0" applyFont="0" applyFill="0" applyBorder="0" applyAlignment="0" applyProtection="0"/>
    <xf numFmtId="209" fontId="0" fillId="0" borderId="0" applyFill="0" applyBorder="0" applyAlignment="0" applyProtection="0"/>
    <xf numFmtId="209" fontId="0" fillId="0" borderId="0" applyFill="0" applyBorder="0" applyAlignment="0" applyProtection="0"/>
    <xf numFmtId="209" fontId="52" fillId="0" borderId="0" applyFill="0" applyBorder="0" applyAlignment="0" applyProtection="0"/>
    <xf numFmtId="209" fontId="0" fillId="0" borderId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53" fillId="0" borderId="9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55" fillId="0" borderId="0">
      <alignment/>
      <protection locked="0"/>
    </xf>
    <xf numFmtId="181" fontId="55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55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55" fillId="0" borderId="0">
      <alignment/>
      <protection locked="0"/>
    </xf>
    <xf numFmtId="181" fontId="55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55" fillId="0" borderId="0">
      <alignment/>
      <protection locked="0"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52" fillId="0" borderId="0" applyFill="0" applyBorder="0" applyAlignment="0" applyProtection="0"/>
    <xf numFmtId="210" fontId="52" fillId="0" borderId="0" applyFill="0" applyBorder="0" applyAlignment="0" applyProtection="0"/>
    <xf numFmtId="209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0" fillId="0" borderId="0" applyFill="0" applyBorder="0" applyAlignment="0" applyProtection="0"/>
    <xf numFmtId="177" fontId="0" fillId="0" borderId="0" applyFont="0" applyFill="0" applyBorder="0" applyAlignment="0" applyProtection="0"/>
    <xf numFmtId="209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0" fillId="0" borderId="0" applyFill="0" applyBorder="0" applyAlignment="0" applyProtection="0"/>
    <xf numFmtId="209" fontId="0" fillId="0" borderId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49" fontId="27" fillId="0" borderId="14" xfId="97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/>
    </xf>
    <xf numFmtId="0" fontId="27" fillId="0" borderId="15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9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7" fillId="0" borderId="14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right" vertical="center"/>
    </xf>
    <xf numFmtId="0" fontId="24" fillId="0" borderId="18" xfId="0" applyFont="1" applyBorder="1" applyAlignment="1">
      <alignment horizontal="center"/>
    </xf>
    <xf numFmtId="4" fontId="22" fillId="0" borderId="19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" fillId="48" borderId="23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6" fillId="48" borderId="14" xfId="0" applyNumberFormat="1" applyFont="1" applyFill="1" applyBorder="1" applyAlignment="1">
      <alignment vertical="center" wrapText="1"/>
    </xf>
    <xf numFmtId="0" fontId="6" fillId="48" borderId="24" xfId="0" applyNumberFormat="1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6" fillId="48" borderId="25" xfId="0" applyNumberFormat="1" applyFont="1" applyFill="1" applyBorder="1" applyAlignment="1">
      <alignment vertical="center" wrapText="1"/>
    </xf>
    <xf numFmtId="4" fontId="27" fillId="0" borderId="14" xfId="0" applyNumberFormat="1" applyFont="1" applyFill="1" applyBorder="1" applyAlignment="1" applyProtection="1">
      <alignment horizontal="right" vertical="center"/>
      <protection/>
    </xf>
    <xf numFmtId="0" fontId="24" fillId="0" borderId="26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6" fillId="48" borderId="27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4" fontId="27" fillId="0" borderId="25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33" fillId="4" borderId="28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vertical="center"/>
      <protection/>
    </xf>
    <xf numFmtId="0" fontId="32" fillId="4" borderId="28" xfId="0" applyFont="1" applyFill="1" applyBorder="1" applyAlignment="1" applyProtection="1">
      <alignment vertical="center"/>
      <protection locked="0"/>
    </xf>
    <xf numFmtId="0" fontId="32" fillId="0" borderId="16" xfId="0" applyFont="1" applyBorder="1" applyAlignment="1" applyProtection="1">
      <alignment horizontal="left" vertical="center"/>
      <protection/>
    </xf>
    <xf numFmtId="0" fontId="32" fillId="0" borderId="17" xfId="0" applyFont="1" applyBorder="1" applyAlignment="1" applyProtection="1">
      <alignment vertical="center"/>
      <protection/>
    </xf>
    <xf numFmtId="0" fontId="32" fillId="4" borderId="29" xfId="0" applyFont="1" applyFill="1" applyBorder="1" applyAlignment="1" applyProtection="1">
      <alignment vertical="center"/>
      <protection locked="0"/>
    </xf>
    <xf numFmtId="0" fontId="33" fillId="4" borderId="30" xfId="0" applyFont="1" applyFill="1" applyBorder="1" applyAlignment="1" applyProtection="1">
      <alignment vertical="center"/>
      <protection locked="0"/>
    </xf>
    <xf numFmtId="0" fontId="32" fillId="4" borderId="3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7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2" fontId="36" fillId="49" borderId="14" xfId="0" applyNumberFormat="1" applyFont="1" applyFill="1" applyBorder="1" applyAlignment="1">
      <alignment/>
    </xf>
    <xf numFmtId="2" fontId="36" fillId="0" borderId="14" xfId="0" applyNumberFormat="1" applyFont="1" applyBorder="1" applyAlignment="1">
      <alignment/>
    </xf>
    <xf numFmtId="0" fontId="37" fillId="0" borderId="14" xfId="0" applyFont="1" applyBorder="1" applyAlignment="1">
      <alignment horizontal="center" wrapText="1"/>
    </xf>
    <xf numFmtId="4" fontId="36" fillId="49" borderId="14" xfId="0" applyNumberFormat="1" applyFont="1" applyFill="1" applyBorder="1" applyAlignment="1">
      <alignment horizontal="center"/>
    </xf>
    <xf numFmtId="4" fontId="36" fillId="49" borderId="14" xfId="0" applyNumberFormat="1" applyFont="1" applyFill="1" applyBorder="1" applyAlignment="1">
      <alignment horizontal="center" vertical="center"/>
    </xf>
    <xf numFmtId="4" fontId="36" fillId="49" borderId="14" xfId="0" applyNumberFormat="1" applyFont="1" applyFill="1" applyBorder="1" applyAlignment="1">
      <alignment/>
    </xf>
    <xf numFmtId="4" fontId="36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2" fontId="36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2" fontId="36" fillId="0" borderId="14" xfId="0" applyNumberFormat="1" applyFont="1" applyFill="1" applyBorder="1" applyAlignment="1">
      <alignment horizontal="right"/>
    </xf>
    <xf numFmtId="4" fontId="36" fillId="0" borderId="14" xfId="0" applyNumberFormat="1" applyFont="1" applyBorder="1" applyAlignment="1">
      <alignment horizontal="right"/>
    </xf>
    <xf numFmtId="4" fontId="37" fillId="0" borderId="14" xfId="0" applyNumberFormat="1" applyFont="1" applyBorder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0" fillId="0" borderId="0" xfId="0" applyFont="1" applyAlignment="1">
      <alignment horizontal="left"/>
    </xf>
    <xf numFmtId="0" fontId="26" fillId="0" borderId="19" xfId="0" applyFont="1" applyFill="1" applyBorder="1" applyAlignment="1">
      <alignment horizontal="center" vertical="center" wrapText="1"/>
    </xf>
    <xf numFmtId="0" fontId="6" fillId="48" borderId="19" xfId="0" applyNumberFormat="1" applyFont="1" applyFill="1" applyBorder="1" applyAlignment="1">
      <alignment vertical="center" wrapText="1"/>
    </xf>
    <xf numFmtId="4" fontId="27" fillId="0" borderId="19" xfId="0" applyNumberFormat="1" applyFont="1" applyFill="1" applyBorder="1" applyAlignment="1">
      <alignment horizontal="right" vertical="center" wrapText="1"/>
    </xf>
    <xf numFmtId="0" fontId="0" fillId="0" borderId="26" xfId="867" applyBorder="1">
      <alignment/>
      <protection/>
    </xf>
    <xf numFmtId="0" fontId="0" fillId="0" borderId="18" xfId="867" applyBorder="1">
      <alignment/>
      <protection/>
    </xf>
    <xf numFmtId="0" fontId="0" fillId="0" borderId="31" xfId="867" applyBorder="1">
      <alignment/>
      <protection/>
    </xf>
    <xf numFmtId="0" fontId="0" fillId="0" borderId="0" xfId="867">
      <alignment/>
      <protection/>
    </xf>
    <xf numFmtId="0" fontId="0" fillId="0" borderId="16" xfId="867" applyBorder="1">
      <alignment/>
      <protection/>
    </xf>
    <xf numFmtId="0" fontId="31" fillId="36" borderId="32" xfId="867" applyFont="1" applyFill="1" applyBorder="1" applyAlignment="1" applyProtection="1">
      <alignment vertical="center"/>
      <protection/>
    </xf>
    <xf numFmtId="0" fontId="31" fillId="36" borderId="33" xfId="867" applyFont="1" applyFill="1" applyBorder="1" applyAlignment="1" applyProtection="1">
      <alignment vertical="center"/>
      <protection/>
    </xf>
    <xf numFmtId="0" fontId="31" fillId="36" borderId="34" xfId="867" applyFont="1" applyFill="1" applyBorder="1" applyAlignment="1" applyProtection="1">
      <alignment vertical="center"/>
      <protection/>
    </xf>
    <xf numFmtId="0" fontId="0" fillId="50" borderId="0" xfId="867" applyFont="1" applyFill="1">
      <alignment/>
      <protection/>
    </xf>
    <xf numFmtId="0" fontId="35" fillId="50" borderId="0" xfId="867" applyFont="1" applyFill="1">
      <alignment/>
      <protection/>
    </xf>
    <xf numFmtId="0" fontId="0" fillId="50" borderId="0" xfId="867" applyFill="1">
      <alignment/>
      <protection/>
    </xf>
    <xf numFmtId="0" fontId="0" fillId="0" borderId="0" xfId="867" applyBorder="1">
      <alignment/>
      <protection/>
    </xf>
    <xf numFmtId="0" fontId="0" fillId="0" borderId="17" xfId="867" applyBorder="1">
      <alignment/>
      <protection/>
    </xf>
    <xf numFmtId="0" fontId="33" fillId="36" borderId="35" xfId="867" applyFont="1" applyFill="1" applyBorder="1" applyAlignment="1" applyProtection="1">
      <alignment vertical="center"/>
      <protection/>
    </xf>
    <xf numFmtId="0" fontId="32" fillId="36" borderId="29" xfId="867" applyFont="1" applyFill="1" applyBorder="1" applyAlignment="1" applyProtection="1">
      <alignment vertical="center"/>
      <protection/>
    </xf>
    <xf numFmtId="0" fontId="35" fillId="0" borderId="0" xfId="867" applyFont="1">
      <alignment/>
      <protection/>
    </xf>
    <xf numFmtId="0" fontId="32" fillId="4" borderId="36" xfId="867" applyFont="1" applyFill="1" applyBorder="1" applyAlignment="1" applyProtection="1">
      <alignment horizontal="left" vertical="center"/>
      <protection/>
    </xf>
    <xf numFmtId="10" fontId="32" fillId="4" borderId="37" xfId="867" applyNumberFormat="1" applyFont="1" applyFill="1" applyBorder="1" applyAlignment="1" applyProtection="1">
      <alignment vertical="center"/>
      <protection/>
    </xf>
    <xf numFmtId="0" fontId="32" fillId="4" borderId="38" xfId="867" applyFont="1" applyFill="1" applyBorder="1" applyAlignment="1" applyProtection="1">
      <alignment horizontal="center" vertical="center"/>
      <protection/>
    </xf>
    <xf numFmtId="0" fontId="32" fillId="4" borderId="37" xfId="867" applyFont="1" applyFill="1" applyBorder="1" applyAlignment="1" applyProtection="1">
      <alignment horizontal="left" vertical="center"/>
      <protection/>
    </xf>
    <xf numFmtId="10" fontId="32" fillId="43" borderId="39" xfId="1046" applyNumberFormat="1" applyFont="1" applyFill="1" applyBorder="1" applyAlignment="1" applyProtection="1">
      <alignment vertical="center"/>
      <protection locked="0"/>
    </xf>
    <xf numFmtId="0" fontId="32" fillId="4" borderId="40" xfId="867" applyFont="1" applyFill="1" applyBorder="1" applyAlignment="1" applyProtection="1">
      <alignment horizontal="left" vertical="center"/>
      <protection/>
    </xf>
    <xf numFmtId="10" fontId="32" fillId="4" borderId="41" xfId="867" applyNumberFormat="1" applyFont="1" applyFill="1" applyBorder="1" applyAlignment="1" applyProtection="1">
      <alignment vertical="center"/>
      <protection/>
    </xf>
    <xf numFmtId="0" fontId="32" fillId="4" borderId="42" xfId="867" applyFont="1" applyFill="1" applyBorder="1" applyAlignment="1" applyProtection="1">
      <alignment horizontal="center" vertical="center"/>
      <protection/>
    </xf>
    <xf numFmtId="0" fontId="32" fillId="4" borderId="41" xfId="867" applyFont="1" applyFill="1" applyBorder="1" applyAlignment="1" applyProtection="1">
      <alignment horizontal="left" vertical="center"/>
      <protection/>
    </xf>
    <xf numFmtId="0" fontId="32" fillId="4" borderId="43" xfId="867" applyFont="1" applyFill="1" applyBorder="1" applyAlignment="1" applyProtection="1">
      <alignment horizontal="left" vertical="center"/>
      <protection/>
    </xf>
    <xf numFmtId="0" fontId="32" fillId="4" borderId="44" xfId="867" applyFont="1" applyFill="1" applyBorder="1" applyAlignment="1" applyProtection="1">
      <alignment horizontal="left" vertical="center"/>
      <protection/>
    </xf>
    <xf numFmtId="0" fontId="0" fillId="4" borderId="16" xfId="867" applyFill="1" applyBorder="1">
      <alignment/>
      <protection/>
    </xf>
    <xf numFmtId="10" fontId="32" fillId="4" borderId="25" xfId="867" applyNumberFormat="1" applyFont="1" applyFill="1" applyBorder="1" applyAlignment="1" applyProtection="1">
      <alignment vertical="center"/>
      <protection/>
    </xf>
    <xf numFmtId="10" fontId="32" fillId="4" borderId="45" xfId="867" applyNumberFormat="1" applyFont="1" applyFill="1" applyBorder="1" applyAlignment="1" applyProtection="1">
      <alignment vertical="center"/>
      <protection/>
    </xf>
    <xf numFmtId="0" fontId="0" fillId="4" borderId="46" xfId="867" applyFill="1" applyBorder="1">
      <alignment/>
      <protection/>
    </xf>
    <xf numFmtId="0" fontId="32" fillId="4" borderId="15" xfId="867" applyFont="1" applyFill="1" applyBorder="1" applyAlignment="1" applyProtection="1">
      <alignment horizontal="left" vertical="center"/>
      <protection/>
    </xf>
    <xf numFmtId="10" fontId="0" fillId="4" borderId="19" xfId="1046" applyNumberFormat="1" applyFont="1" applyFill="1" applyBorder="1" applyAlignment="1">
      <alignment/>
    </xf>
    <xf numFmtId="0" fontId="0" fillId="4" borderId="15" xfId="867" applyFill="1" applyBorder="1" applyAlignment="1">
      <alignment horizontal="right" vertical="center"/>
      <protection/>
    </xf>
    <xf numFmtId="0" fontId="0" fillId="4" borderId="47" xfId="867" applyFill="1" applyBorder="1" applyAlignment="1">
      <alignment horizontal="right" vertical="center"/>
      <protection/>
    </xf>
    <xf numFmtId="0" fontId="0" fillId="0" borderId="20" xfId="867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left" vertical="center" wrapText="1"/>
    </xf>
    <xf numFmtId="0" fontId="24" fillId="0" borderId="18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5" fillId="51" borderId="26" xfId="0" applyFont="1" applyFill="1" applyBorder="1" applyAlignment="1">
      <alignment horizontal="center" vertical="center"/>
    </xf>
    <xf numFmtId="0" fontId="25" fillId="51" borderId="18" xfId="0" applyFont="1" applyFill="1" applyBorder="1" applyAlignment="1">
      <alignment horizontal="center" vertical="center"/>
    </xf>
    <xf numFmtId="0" fontId="25" fillId="51" borderId="31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left" vertical="center"/>
    </xf>
    <xf numFmtId="0" fontId="26" fillId="0" borderId="50" xfId="0" applyFont="1" applyFill="1" applyBorder="1" applyAlignment="1">
      <alignment horizontal="left" vertical="center"/>
    </xf>
    <xf numFmtId="0" fontId="26" fillId="0" borderId="51" xfId="0" applyFont="1" applyFill="1" applyBorder="1" applyAlignment="1">
      <alignment horizontal="left" vertical="center"/>
    </xf>
    <xf numFmtId="14" fontId="26" fillId="0" borderId="14" xfId="0" applyNumberFormat="1" applyFont="1" applyFill="1" applyBorder="1" applyAlignment="1">
      <alignment horizontal="left" vertical="center"/>
    </xf>
    <xf numFmtId="14" fontId="26" fillId="0" borderId="25" xfId="0" applyNumberFormat="1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52" xfId="0" applyFont="1" applyFill="1" applyBorder="1" applyAlignment="1">
      <alignment horizontal="left" vertical="center"/>
    </xf>
    <xf numFmtId="0" fontId="26" fillId="0" borderId="45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53" xfId="0" applyFont="1" applyFill="1" applyBorder="1" applyAlignment="1">
      <alignment horizontal="left" vertical="center"/>
    </xf>
    <xf numFmtId="0" fontId="26" fillId="0" borderId="52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 wrapText="1"/>
    </xf>
    <xf numFmtId="0" fontId="26" fillId="0" borderId="54" xfId="0" applyFont="1" applyFill="1" applyBorder="1" applyAlignment="1">
      <alignment horizontal="left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left" vertical="center" wrapText="1"/>
    </xf>
    <xf numFmtId="4" fontId="2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2" fillId="0" borderId="52" xfId="0" applyFont="1" applyFill="1" applyBorder="1" applyAlignment="1">
      <alignment horizontal="right" vertical="center" wrapText="1"/>
    </xf>
    <xf numFmtId="0" fontId="22" fillId="0" borderId="45" xfId="0" applyFont="1" applyFill="1" applyBorder="1" applyAlignment="1">
      <alignment horizontal="right" vertical="center" wrapText="1"/>
    </xf>
    <xf numFmtId="0" fontId="22" fillId="0" borderId="24" xfId="0" applyFont="1" applyFill="1" applyBorder="1" applyAlignment="1">
      <alignment horizontal="right" vertical="center" wrapText="1"/>
    </xf>
    <xf numFmtId="10" fontId="26" fillId="0" borderId="25" xfId="0" applyNumberFormat="1" applyFont="1" applyFill="1" applyBorder="1" applyAlignment="1">
      <alignment horizontal="center" vertical="center" wrapText="1"/>
    </xf>
    <xf numFmtId="10" fontId="26" fillId="0" borderId="45" xfId="0" applyNumberFormat="1" applyFont="1" applyFill="1" applyBorder="1" applyAlignment="1">
      <alignment horizontal="center" vertical="center" wrapText="1"/>
    </xf>
    <xf numFmtId="10" fontId="26" fillId="0" borderId="54" xfId="0" applyNumberFormat="1" applyFont="1" applyFill="1" applyBorder="1" applyAlignment="1">
      <alignment horizontal="center" vertical="center" wrapText="1"/>
    </xf>
    <xf numFmtId="0" fontId="28" fillId="0" borderId="52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16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30" fillId="50" borderId="16" xfId="869" applyFont="1" applyFill="1" applyBorder="1" applyAlignment="1">
      <alignment horizontal="center" wrapText="1"/>
      <protection/>
    </xf>
    <xf numFmtId="0" fontId="30" fillId="50" borderId="0" xfId="869" applyFont="1" applyFill="1" applyBorder="1" applyAlignment="1">
      <alignment horizontal="center" wrapText="1"/>
      <protection/>
    </xf>
    <xf numFmtId="0" fontId="30" fillId="50" borderId="17" xfId="869" applyFont="1" applyFill="1" applyBorder="1" applyAlignment="1">
      <alignment horizontal="center" wrapText="1"/>
      <protection/>
    </xf>
    <xf numFmtId="0" fontId="0" fillId="50" borderId="16" xfId="869" applyFont="1" applyFill="1" applyBorder="1" applyAlignment="1">
      <alignment horizontal="center" wrapText="1"/>
      <protection/>
    </xf>
    <xf numFmtId="0" fontId="0" fillId="50" borderId="0" xfId="869" applyFont="1" applyFill="1" applyBorder="1" applyAlignment="1">
      <alignment horizontal="center" wrapText="1"/>
      <protection/>
    </xf>
    <xf numFmtId="0" fontId="0" fillId="50" borderId="17" xfId="869" applyFont="1" applyFill="1" applyBorder="1" applyAlignment="1">
      <alignment horizontal="center" wrapText="1"/>
      <protection/>
    </xf>
    <xf numFmtId="0" fontId="38" fillId="0" borderId="16" xfId="867" applyFont="1" applyBorder="1" applyAlignment="1">
      <alignment horizontal="center"/>
      <protection/>
    </xf>
    <xf numFmtId="0" fontId="38" fillId="0" borderId="0" xfId="867" applyFont="1" applyBorder="1" applyAlignment="1">
      <alignment horizontal="center"/>
      <protection/>
    </xf>
    <xf numFmtId="0" fontId="38" fillId="0" borderId="17" xfId="867" applyFont="1" applyBorder="1" applyAlignment="1">
      <alignment horizontal="center"/>
      <protection/>
    </xf>
    <xf numFmtId="0" fontId="0" fillId="0" borderId="35" xfId="867" applyBorder="1" applyAlignment="1">
      <alignment horizontal="center" vertical="center"/>
      <protection/>
    </xf>
    <xf numFmtId="0" fontId="0" fillId="0" borderId="55" xfId="867" applyBorder="1" applyAlignment="1">
      <alignment horizontal="center" vertical="center"/>
      <protection/>
    </xf>
    <xf numFmtId="0" fontId="0" fillId="0" borderId="56" xfId="867" applyBorder="1" applyAlignment="1">
      <alignment horizontal="center" vertical="center"/>
      <protection/>
    </xf>
    <xf numFmtId="0" fontId="0" fillId="0" borderId="29" xfId="867" applyBorder="1" applyAlignment="1">
      <alignment horizontal="center" vertical="center"/>
      <protection/>
    </xf>
    <xf numFmtId="0" fontId="0" fillId="0" borderId="28" xfId="867" applyBorder="1" applyAlignment="1">
      <alignment horizontal="center" vertical="center"/>
      <protection/>
    </xf>
    <xf numFmtId="0" fontId="0" fillId="0" borderId="30" xfId="867" applyBorder="1" applyAlignment="1">
      <alignment horizontal="center" vertical="center"/>
      <protection/>
    </xf>
    <xf numFmtId="0" fontId="0" fillId="4" borderId="52" xfId="867" applyFont="1" applyFill="1" applyBorder="1" applyAlignment="1">
      <alignment horizontal="center"/>
      <protection/>
    </xf>
    <xf numFmtId="0" fontId="0" fillId="4" borderId="45" xfId="867" applyFont="1" applyFill="1" applyBorder="1" applyAlignment="1">
      <alignment horizontal="center"/>
      <protection/>
    </xf>
    <xf numFmtId="0" fontId="0" fillId="4" borderId="54" xfId="867" applyFont="1" applyFill="1" applyBorder="1" applyAlignment="1">
      <alignment horizontal="center"/>
      <protection/>
    </xf>
    <xf numFmtId="0" fontId="33" fillId="36" borderId="57" xfId="867" applyFont="1" applyFill="1" applyBorder="1" applyAlignment="1" applyProtection="1">
      <alignment horizontal="center" vertical="center" wrapText="1"/>
      <protection/>
    </xf>
    <xf numFmtId="0" fontId="33" fillId="36" borderId="55" xfId="867" applyFont="1" applyFill="1" applyBorder="1" applyAlignment="1" applyProtection="1">
      <alignment horizontal="center" vertical="center" wrapText="1"/>
      <protection/>
    </xf>
    <xf numFmtId="0" fontId="33" fillId="36" borderId="58" xfId="867" applyFont="1" applyFill="1" applyBorder="1" applyAlignment="1" applyProtection="1">
      <alignment horizontal="center" vertical="center" wrapText="1"/>
      <protection/>
    </xf>
    <xf numFmtId="0" fontId="33" fillId="36" borderId="59" xfId="867" applyFont="1" applyFill="1" applyBorder="1" applyAlignment="1" applyProtection="1">
      <alignment horizontal="center" vertical="center" wrapText="1"/>
      <protection/>
    </xf>
    <xf numFmtId="0" fontId="33" fillId="36" borderId="28" xfId="867" applyFont="1" applyFill="1" applyBorder="1" applyAlignment="1" applyProtection="1">
      <alignment horizontal="center" vertical="center" wrapText="1"/>
      <protection/>
    </xf>
    <xf numFmtId="0" fontId="33" fillId="36" borderId="27" xfId="867" applyFont="1" applyFill="1" applyBorder="1" applyAlignment="1" applyProtection="1">
      <alignment horizontal="center" vertical="center" wrapText="1"/>
      <protection/>
    </xf>
    <xf numFmtId="0" fontId="33" fillId="36" borderId="57" xfId="867" applyFont="1" applyFill="1" applyBorder="1" applyAlignment="1" applyProtection="1">
      <alignment horizontal="center" vertical="center"/>
      <protection/>
    </xf>
    <xf numFmtId="0" fontId="33" fillId="36" borderId="56" xfId="867" applyFont="1" applyFill="1" applyBorder="1" applyAlignment="1" applyProtection="1">
      <alignment horizontal="center" vertical="center"/>
      <protection/>
    </xf>
    <xf numFmtId="0" fontId="33" fillId="36" borderId="59" xfId="867" applyFont="1" applyFill="1" applyBorder="1" applyAlignment="1" applyProtection="1">
      <alignment horizontal="center" vertical="center"/>
      <protection/>
    </xf>
    <xf numFmtId="0" fontId="33" fillId="36" borderId="30" xfId="867" applyFont="1" applyFill="1" applyBorder="1" applyAlignment="1" applyProtection="1">
      <alignment horizontal="center" vertical="center"/>
      <protection/>
    </xf>
    <xf numFmtId="10" fontId="32" fillId="4" borderId="38" xfId="867" applyNumberFormat="1" applyFont="1" applyFill="1" applyBorder="1" applyAlignment="1" applyProtection="1">
      <alignment horizontal="center" vertical="center"/>
      <protection/>
    </xf>
    <xf numFmtId="10" fontId="32" fillId="4" borderId="60" xfId="867" applyNumberFormat="1" applyFont="1" applyFill="1" applyBorder="1" applyAlignment="1" applyProtection="1">
      <alignment horizontal="center" vertical="center"/>
      <protection/>
    </xf>
    <xf numFmtId="10" fontId="32" fillId="4" borderId="42" xfId="867" applyNumberFormat="1" applyFont="1" applyFill="1" applyBorder="1" applyAlignment="1" applyProtection="1">
      <alignment horizontal="center" vertical="center"/>
      <protection/>
    </xf>
    <xf numFmtId="10" fontId="32" fillId="4" borderId="61" xfId="867" applyNumberFormat="1" applyFont="1" applyFill="1" applyBorder="1" applyAlignment="1" applyProtection="1">
      <alignment horizontal="center" vertical="center"/>
      <protection/>
    </xf>
    <xf numFmtId="10" fontId="32" fillId="4" borderId="45" xfId="867" applyNumberFormat="1" applyFont="1" applyFill="1" applyBorder="1" applyAlignment="1" applyProtection="1">
      <alignment horizontal="center" vertical="center"/>
      <protection/>
    </xf>
    <xf numFmtId="10" fontId="32" fillId="4" borderId="24" xfId="867" applyNumberFormat="1" applyFont="1" applyFill="1" applyBorder="1" applyAlignment="1" applyProtection="1">
      <alignment horizontal="center" vertical="center"/>
      <protection/>
    </xf>
    <xf numFmtId="10" fontId="32" fillId="36" borderId="52" xfId="867" applyNumberFormat="1" applyFont="1" applyFill="1" applyBorder="1" applyAlignment="1" applyProtection="1">
      <alignment horizontal="center" vertical="center"/>
      <protection/>
    </xf>
    <xf numFmtId="10" fontId="32" fillId="36" borderId="45" xfId="867" applyNumberFormat="1" applyFont="1" applyFill="1" applyBorder="1" applyAlignment="1" applyProtection="1">
      <alignment horizontal="center" vertical="center"/>
      <protection/>
    </xf>
    <xf numFmtId="10" fontId="32" fillId="36" borderId="54" xfId="867" applyNumberFormat="1" applyFont="1" applyFill="1" applyBorder="1" applyAlignment="1" applyProtection="1">
      <alignment horizontal="center" vertical="center"/>
      <protection/>
    </xf>
    <xf numFmtId="0" fontId="0" fillId="0" borderId="62" xfId="867" applyBorder="1" applyAlignment="1">
      <alignment horizontal="center"/>
      <protection/>
    </xf>
    <xf numFmtId="0" fontId="0" fillId="0" borderId="38" xfId="867" applyBorder="1" applyAlignment="1">
      <alignment horizontal="center"/>
      <protection/>
    </xf>
    <xf numFmtId="0" fontId="0" fillId="0" borderId="63" xfId="867" applyBorder="1" applyAlignment="1">
      <alignment horizontal="center"/>
      <protection/>
    </xf>
    <xf numFmtId="0" fontId="0" fillId="0" borderId="64" xfId="867" applyBorder="1" applyAlignment="1">
      <alignment horizontal="center"/>
      <protection/>
    </xf>
    <xf numFmtId="0" fontId="0" fillId="0" borderId="42" xfId="867" applyBorder="1" applyAlignment="1">
      <alignment horizontal="center"/>
      <protection/>
    </xf>
    <xf numFmtId="0" fontId="0" fillId="0" borderId="65" xfId="867" applyBorder="1" applyAlignment="1">
      <alignment horizontal="center"/>
      <protection/>
    </xf>
    <xf numFmtId="0" fontId="30" fillId="4" borderId="52" xfId="867" applyFont="1" applyFill="1" applyBorder="1" applyAlignment="1">
      <alignment horizontal="center"/>
      <protection/>
    </xf>
    <xf numFmtId="0" fontId="30" fillId="4" borderId="45" xfId="867" applyFont="1" applyFill="1" applyBorder="1" applyAlignment="1">
      <alignment horizontal="center"/>
      <protection/>
    </xf>
    <xf numFmtId="0" fontId="30" fillId="4" borderId="54" xfId="867" applyFont="1" applyFill="1" applyBorder="1" applyAlignment="1">
      <alignment horizontal="center"/>
      <protection/>
    </xf>
    <xf numFmtId="10" fontId="0" fillId="4" borderId="25" xfId="867" applyNumberFormat="1" applyFill="1" applyBorder="1" applyAlignment="1">
      <alignment horizontal="left" vertical="center"/>
      <protection/>
    </xf>
    <xf numFmtId="0" fontId="0" fillId="4" borderId="45" xfId="867" applyFill="1" applyBorder="1" applyAlignment="1">
      <alignment horizontal="left" vertical="center"/>
      <protection/>
    </xf>
    <xf numFmtId="0" fontId="0" fillId="4" borderId="54" xfId="867" applyFill="1" applyBorder="1" applyAlignment="1">
      <alignment horizontal="left" vertical="center"/>
      <protection/>
    </xf>
    <xf numFmtId="10" fontId="0" fillId="4" borderId="66" xfId="867" applyNumberFormat="1" applyFill="1" applyBorder="1" applyAlignment="1">
      <alignment horizontal="left" vertical="center"/>
      <protection/>
    </xf>
    <xf numFmtId="0" fontId="0" fillId="4" borderId="67" xfId="867" applyFill="1" applyBorder="1" applyAlignment="1">
      <alignment horizontal="left" vertical="center"/>
      <protection/>
    </xf>
    <xf numFmtId="0" fontId="0" fillId="4" borderId="68" xfId="867" applyFill="1" applyBorder="1" applyAlignment="1">
      <alignment horizontal="left" vertical="center"/>
      <protection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0" fillId="0" borderId="69" xfId="867" applyBorder="1" applyAlignment="1">
      <alignment horizontal="center"/>
      <protection/>
    </xf>
    <xf numFmtId="0" fontId="0" fillId="0" borderId="70" xfId="867" applyBorder="1" applyAlignment="1">
      <alignment horizontal="center"/>
      <protection/>
    </xf>
    <xf numFmtId="0" fontId="0" fillId="0" borderId="71" xfId="867" applyBorder="1" applyAlignment="1">
      <alignment horizontal="center"/>
      <protection/>
    </xf>
    <xf numFmtId="0" fontId="0" fillId="43" borderId="25" xfId="867" applyFill="1" applyBorder="1" applyAlignment="1">
      <alignment horizontal="center"/>
      <protection/>
    </xf>
    <xf numFmtId="0" fontId="0" fillId="43" borderId="45" xfId="867" applyFill="1" applyBorder="1" applyAlignment="1">
      <alignment horizontal="center"/>
      <protection/>
    </xf>
    <xf numFmtId="0" fontId="0" fillId="43" borderId="24" xfId="867" applyFill="1" applyBorder="1" applyAlignment="1">
      <alignment horizontal="center"/>
      <protection/>
    </xf>
    <xf numFmtId="0" fontId="0" fillId="0" borderId="25" xfId="867" applyFont="1" applyBorder="1" applyAlignment="1">
      <alignment horizontal="center"/>
      <protection/>
    </xf>
    <xf numFmtId="0" fontId="0" fillId="0" borderId="45" xfId="867" applyFont="1" applyBorder="1" applyAlignment="1">
      <alignment horizontal="center"/>
      <protection/>
    </xf>
    <xf numFmtId="0" fontId="0" fillId="0" borderId="54" xfId="867" applyFont="1" applyBorder="1" applyAlignment="1">
      <alignment horizontal="center"/>
      <protection/>
    </xf>
    <xf numFmtId="0" fontId="36" fillId="0" borderId="14" xfId="0" applyFont="1" applyFill="1" applyBorder="1" applyAlignment="1">
      <alignment horizontal="left"/>
    </xf>
    <xf numFmtId="0" fontId="37" fillId="0" borderId="14" xfId="0" applyFont="1" applyFill="1" applyBorder="1" applyAlignment="1">
      <alignment horizontal="right"/>
    </xf>
    <xf numFmtId="0" fontId="36" fillId="0" borderId="14" xfId="0" applyFont="1" applyBorder="1" applyAlignment="1">
      <alignment horizontal="left"/>
    </xf>
    <xf numFmtId="0" fontId="36" fillId="49" borderId="25" xfId="0" applyFont="1" applyFill="1" applyBorder="1" applyAlignment="1">
      <alignment horizontal="left"/>
    </xf>
    <xf numFmtId="0" fontId="36" fillId="49" borderId="45" xfId="0" applyFont="1" applyFill="1" applyBorder="1" applyAlignment="1">
      <alignment horizontal="left"/>
    </xf>
    <xf numFmtId="0" fontId="36" fillId="49" borderId="24" xfId="0" applyFont="1" applyFill="1" applyBorder="1" applyAlignment="1">
      <alignment horizontal="left"/>
    </xf>
    <xf numFmtId="4" fontId="36" fillId="0" borderId="72" xfId="0" applyNumberFormat="1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36" fillId="0" borderId="25" xfId="0" applyFont="1" applyFill="1" applyBorder="1" applyAlignment="1">
      <alignment horizontal="left"/>
    </xf>
    <xf numFmtId="0" fontId="36" fillId="0" borderId="0" xfId="0" applyFont="1" applyAlignment="1">
      <alignment horizontal="right"/>
    </xf>
    <xf numFmtId="0" fontId="24" fillId="0" borderId="18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7" fillId="0" borderId="0" xfId="0" applyFont="1" applyAlignment="1">
      <alignment horizontal="center"/>
    </xf>
  </cellXfs>
  <cellStyles count="1392">
    <cellStyle name="Normal" xfId="0"/>
    <cellStyle name="20% - Accent1" xfId="15"/>
    <cellStyle name="20% - Accent1 2" xfId="16"/>
    <cellStyle name="20% - Accent1_PASSEIO ORLA - SINAPI - R3" xfId="17"/>
    <cellStyle name="20% - Accent2" xfId="18"/>
    <cellStyle name="20% - Accent2 2" xfId="19"/>
    <cellStyle name="20% - Accent2_PASSEIO ORLA - SINAPI - R3" xfId="20"/>
    <cellStyle name="20% - Accent3" xfId="21"/>
    <cellStyle name="20% - Accent3 2" xfId="22"/>
    <cellStyle name="20% - Accent3_PASSEIO ORLA - SINAPI - R3" xfId="23"/>
    <cellStyle name="20% - Accent4" xfId="24"/>
    <cellStyle name="20% - Accent4 2" xfId="25"/>
    <cellStyle name="20% - Accent4_PASSEIO ORLA - SINAPI - R3" xfId="26"/>
    <cellStyle name="20% - Accent5" xfId="27"/>
    <cellStyle name="20% - Accent5 2" xfId="28"/>
    <cellStyle name="20% - Accent5_PASSEIO ORLA - SINAPI - R3" xfId="29"/>
    <cellStyle name="20% - Accent6" xfId="30"/>
    <cellStyle name="20% - Accent6 2" xfId="31"/>
    <cellStyle name="20% - Accent6_PASSEIO ORLA - SINAPI - R3" xfId="32"/>
    <cellStyle name="20% - Ênfase1" xfId="33"/>
    <cellStyle name="20% - Ênfase1 10" xfId="34"/>
    <cellStyle name="20% - Ênfase1 11" xfId="35"/>
    <cellStyle name="20% - Ênfase1 12" xfId="36"/>
    <cellStyle name="20% - Ênfase1 13" xfId="37"/>
    <cellStyle name="20% - Ênfase1 2" xfId="38"/>
    <cellStyle name="20% - Ênfase1 2 2" xfId="39"/>
    <cellStyle name="20% - Ênfase1 2 3" xfId="40"/>
    <cellStyle name="20% - Ênfase1 2 4" xfId="41"/>
    <cellStyle name="20% - Ênfase1 2 5" xfId="42"/>
    <cellStyle name="20% - Ênfase1 2_ATA PASSEIOS" xfId="43"/>
    <cellStyle name="20% - Ênfase1 3" xfId="44"/>
    <cellStyle name="20% - Ênfase1 3 2" xfId="45"/>
    <cellStyle name="20% - Ênfase1 3_ATA PASSEIOS" xfId="46"/>
    <cellStyle name="20% - Ênfase1 4 2" xfId="47"/>
    <cellStyle name="20% - Ênfase1 5" xfId="48"/>
    <cellStyle name="20% - Ênfase1 6" xfId="49"/>
    <cellStyle name="20% - Ênfase1 7" xfId="50"/>
    <cellStyle name="20% - Ênfase1 8" xfId="51"/>
    <cellStyle name="20% - Ênfase1 9" xfId="52"/>
    <cellStyle name="20% - Ênfase2" xfId="53"/>
    <cellStyle name="20% - Ênfase2 10" xfId="54"/>
    <cellStyle name="20% - Ênfase2 11" xfId="55"/>
    <cellStyle name="20% - Ênfase2 12" xfId="56"/>
    <cellStyle name="20% - Ênfase2 13" xfId="57"/>
    <cellStyle name="20% - Ênfase2 2" xfId="58"/>
    <cellStyle name="20% - Ênfase2 2 2" xfId="59"/>
    <cellStyle name="20% - Ênfase2 2 3" xfId="60"/>
    <cellStyle name="20% - Ênfase2 2 4" xfId="61"/>
    <cellStyle name="20% - Ênfase2 2 5" xfId="62"/>
    <cellStyle name="20% - Ênfase2 2_ATA PASSEIOS" xfId="63"/>
    <cellStyle name="20% - Ênfase2 3" xfId="64"/>
    <cellStyle name="20% - Ênfase2 3 2" xfId="65"/>
    <cellStyle name="20% - Ênfase2 3_ATA PASSEIOS" xfId="66"/>
    <cellStyle name="20% - Ênfase2 4 2" xfId="67"/>
    <cellStyle name="20% - Ênfase2 5" xfId="68"/>
    <cellStyle name="20% - Ênfase2 6" xfId="69"/>
    <cellStyle name="20% - Ênfase2 7" xfId="70"/>
    <cellStyle name="20% - Ênfase2 8" xfId="71"/>
    <cellStyle name="20% - Ênfase2 9" xfId="72"/>
    <cellStyle name="20% - Ênfase3" xfId="73"/>
    <cellStyle name="20% - Ênfase3 10" xfId="74"/>
    <cellStyle name="20% - Ênfase3 11" xfId="75"/>
    <cellStyle name="20% - Ênfase3 12" xfId="76"/>
    <cellStyle name="20% - Ênfase3 13" xfId="77"/>
    <cellStyle name="20% - Ênfase3 2" xfId="78"/>
    <cellStyle name="20% - Ênfase3 2 2" xfId="79"/>
    <cellStyle name="20% - Ênfase3 2 3" xfId="80"/>
    <cellStyle name="20% - Ênfase3 2 4" xfId="81"/>
    <cellStyle name="20% - Ênfase3 2 5" xfId="82"/>
    <cellStyle name="20% - Ênfase3 2_ATA PASSEIOS" xfId="83"/>
    <cellStyle name="20% - Ênfase3 3" xfId="84"/>
    <cellStyle name="20% - Ênfase3 3 2" xfId="85"/>
    <cellStyle name="20% - Ênfase3 3_ATA PASSEIOS" xfId="86"/>
    <cellStyle name="20% - Ênfase3 4 2" xfId="87"/>
    <cellStyle name="20% - Ênfase3 5" xfId="88"/>
    <cellStyle name="20% - Ênfase3 6" xfId="89"/>
    <cellStyle name="20% - Ênfase3 7" xfId="90"/>
    <cellStyle name="20% - Ênfase3 8" xfId="91"/>
    <cellStyle name="20% - Ênfase3 9" xfId="92"/>
    <cellStyle name="20% - Ênfase4" xfId="93"/>
    <cellStyle name="20% - Ênfase4 10" xfId="94"/>
    <cellStyle name="20% - Ênfase4 11" xfId="95"/>
    <cellStyle name="20% - Ênfase4 12" xfId="96"/>
    <cellStyle name="20% - Ênfase4 13" xfId="97"/>
    <cellStyle name="20% - Ênfase4 2" xfId="98"/>
    <cellStyle name="20% - Ênfase4 2 2" xfId="99"/>
    <cellStyle name="20% - Ênfase4 2 3" xfId="100"/>
    <cellStyle name="20% - Ênfase4 2 4" xfId="101"/>
    <cellStyle name="20% - Ênfase4 2 5" xfId="102"/>
    <cellStyle name="20% - Ênfase4 2_ATA PASSEIOS" xfId="103"/>
    <cellStyle name="20% - Ênfase4 3" xfId="104"/>
    <cellStyle name="20% - Ênfase4 3 2" xfId="105"/>
    <cellStyle name="20% - Ênfase4 3_ATA PASSEIOS" xfId="106"/>
    <cellStyle name="20% - Ênfase4 4 2" xfId="107"/>
    <cellStyle name="20% - Ênfase4 5" xfId="108"/>
    <cellStyle name="20% - Ênfase4 6" xfId="109"/>
    <cellStyle name="20% - Ênfase4 7" xfId="110"/>
    <cellStyle name="20% - Ênfase4 8" xfId="111"/>
    <cellStyle name="20% - Ênfase4 9" xfId="112"/>
    <cellStyle name="20% - Ênfase5" xfId="113"/>
    <cellStyle name="20% - Ênfase5 10" xfId="114"/>
    <cellStyle name="20% - Ênfase5 11" xfId="115"/>
    <cellStyle name="20% - Ênfase5 12" xfId="116"/>
    <cellStyle name="20% - Ênfase5 13" xfId="117"/>
    <cellStyle name="20% - Ênfase5 2" xfId="118"/>
    <cellStyle name="20% - Ênfase5 2 2" xfId="119"/>
    <cellStyle name="20% - Ênfase5 2 3" xfId="120"/>
    <cellStyle name="20% - Ênfase5 2 4" xfId="121"/>
    <cellStyle name="20% - Ênfase5 2 5" xfId="122"/>
    <cellStyle name="20% - Ênfase5 2_ATA PASSEIOS" xfId="123"/>
    <cellStyle name="20% - Ênfase5 3" xfId="124"/>
    <cellStyle name="20% - Ênfase5 3 2" xfId="125"/>
    <cellStyle name="20% - Ênfase5 3_ATA PASSEIOS" xfId="126"/>
    <cellStyle name="20% - Ênfase5 4 2" xfId="127"/>
    <cellStyle name="20% - Ênfase5 5" xfId="128"/>
    <cellStyle name="20% - Ênfase5 6" xfId="129"/>
    <cellStyle name="20% - Ênfase5 7" xfId="130"/>
    <cellStyle name="20% - Ênfase5 8" xfId="131"/>
    <cellStyle name="20% - Ênfase5 9" xfId="132"/>
    <cellStyle name="20% - Ênfase6" xfId="133"/>
    <cellStyle name="20% - Ênfase6 10" xfId="134"/>
    <cellStyle name="20% - Ênfase6 11" xfId="135"/>
    <cellStyle name="20% - Ênfase6 12" xfId="136"/>
    <cellStyle name="20% - Ênfase6 13" xfId="137"/>
    <cellStyle name="20% - Ênfase6 2" xfId="138"/>
    <cellStyle name="20% - Ênfase6 2 2" xfId="139"/>
    <cellStyle name="20% - Ênfase6 2 3" xfId="140"/>
    <cellStyle name="20% - Ênfase6 2 4" xfId="141"/>
    <cellStyle name="20% - Ênfase6 2 5" xfId="142"/>
    <cellStyle name="20% - Ênfase6 2_ATA PASSEIOS" xfId="143"/>
    <cellStyle name="20% - Ênfase6 3" xfId="144"/>
    <cellStyle name="20% - Ênfase6 3 2" xfId="145"/>
    <cellStyle name="20% - Ênfase6 3_ATA PASSEIOS" xfId="146"/>
    <cellStyle name="20% - Ênfase6 4 2" xfId="147"/>
    <cellStyle name="20% - Ênfase6 5" xfId="148"/>
    <cellStyle name="20% - Ênfase6 6" xfId="149"/>
    <cellStyle name="20% - Ênfase6 7" xfId="150"/>
    <cellStyle name="20% - Ênfase6 8" xfId="151"/>
    <cellStyle name="20% - Ênfase6 9" xfId="152"/>
    <cellStyle name="40% - Accent1" xfId="153"/>
    <cellStyle name="40% - Accent1 2" xfId="154"/>
    <cellStyle name="40% - Accent1_PASSEIO ORLA - SINAPI - R3" xfId="155"/>
    <cellStyle name="40% - Accent2" xfId="156"/>
    <cellStyle name="40% - Accent2 2" xfId="157"/>
    <cellStyle name="40% - Accent2_PASSEIO ORLA - SINAPI - R3" xfId="158"/>
    <cellStyle name="40% - Accent3" xfId="159"/>
    <cellStyle name="40% - Accent3 2" xfId="160"/>
    <cellStyle name="40% - Accent3_PASSEIO ORLA - SINAPI - R3" xfId="161"/>
    <cellStyle name="40% - Accent4" xfId="162"/>
    <cellStyle name="40% - Accent4 2" xfId="163"/>
    <cellStyle name="40% - Accent4_PASSEIO ORLA - SINAPI - R3" xfId="164"/>
    <cellStyle name="40% - Accent5" xfId="165"/>
    <cellStyle name="40% - Accent5 2" xfId="166"/>
    <cellStyle name="40% - Accent5_PASSEIO ORLA - SINAPI - R3" xfId="167"/>
    <cellStyle name="40% - Accent6" xfId="168"/>
    <cellStyle name="40% - Accent6 2" xfId="169"/>
    <cellStyle name="40% - Accent6_PASSEIO ORLA - SINAPI - R3" xfId="170"/>
    <cellStyle name="40% - Ênfase1" xfId="171"/>
    <cellStyle name="40% - Ênfase1 10" xfId="172"/>
    <cellStyle name="40% - Ênfase1 11" xfId="173"/>
    <cellStyle name="40% - Ênfase1 12" xfId="174"/>
    <cellStyle name="40% - Ênfase1 13" xfId="175"/>
    <cellStyle name="40% - Ênfase1 2" xfId="176"/>
    <cellStyle name="40% - Ênfase1 2 2" xfId="177"/>
    <cellStyle name="40% - Ênfase1 2 3" xfId="178"/>
    <cellStyle name="40% - Ênfase1 2 4" xfId="179"/>
    <cellStyle name="40% - Ênfase1 2 5" xfId="180"/>
    <cellStyle name="40% - Ênfase1 2_ATA PASSEIOS" xfId="181"/>
    <cellStyle name="40% - Ênfase1 3" xfId="182"/>
    <cellStyle name="40% - Ênfase1 3 2" xfId="183"/>
    <cellStyle name="40% - Ênfase1 3_ATA PASSEIOS" xfId="184"/>
    <cellStyle name="40% - Ênfase1 4 2" xfId="185"/>
    <cellStyle name="40% - Ênfase1 5" xfId="186"/>
    <cellStyle name="40% - Ênfase1 6" xfId="187"/>
    <cellStyle name="40% - Ênfase1 7" xfId="188"/>
    <cellStyle name="40% - Ênfase1 8" xfId="189"/>
    <cellStyle name="40% - Ênfase1 9" xfId="190"/>
    <cellStyle name="40% - Ênfase2" xfId="191"/>
    <cellStyle name="40% - Ênfase2 10" xfId="192"/>
    <cellStyle name="40% - Ênfase2 11" xfId="193"/>
    <cellStyle name="40% - Ênfase2 12" xfId="194"/>
    <cellStyle name="40% - Ênfase2 13" xfId="195"/>
    <cellStyle name="40% - Ênfase2 2" xfId="196"/>
    <cellStyle name="40% - Ênfase2 2 2" xfId="197"/>
    <cellStyle name="40% - Ênfase2 2 3" xfId="198"/>
    <cellStyle name="40% - Ênfase2 2 4" xfId="199"/>
    <cellStyle name="40% - Ênfase2 2 5" xfId="200"/>
    <cellStyle name="40% - Ênfase2 2_ATA PASSEIOS" xfId="201"/>
    <cellStyle name="40% - Ênfase2 3" xfId="202"/>
    <cellStyle name="40% - Ênfase2 3 2" xfId="203"/>
    <cellStyle name="40% - Ênfase2 3_ATA PASSEIOS" xfId="204"/>
    <cellStyle name="40% - Ênfase2 4 2" xfId="205"/>
    <cellStyle name="40% - Ênfase2 5" xfId="206"/>
    <cellStyle name="40% - Ênfase2 6" xfId="207"/>
    <cellStyle name="40% - Ênfase2 7" xfId="208"/>
    <cellStyle name="40% - Ênfase2 8" xfId="209"/>
    <cellStyle name="40% - Ênfase2 9" xfId="210"/>
    <cellStyle name="40% - Ênfase3" xfId="211"/>
    <cellStyle name="40% - Ênfase3 10" xfId="212"/>
    <cellStyle name="40% - Ênfase3 11" xfId="213"/>
    <cellStyle name="40% - Ênfase3 12" xfId="214"/>
    <cellStyle name="40% - Ênfase3 13" xfId="215"/>
    <cellStyle name="40% - Ênfase3 2" xfId="216"/>
    <cellStyle name="40% - Ênfase3 2 2" xfId="217"/>
    <cellStyle name="40% - Ênfase3 2 3" xfId="218"/>
    <cellStyle name="40% - Ênfase3 2 4" xfId="219"/>
    <cellStyle name="40% - Ênfase3 2 5" xfId="220"/>
    <cellStyle name="40% - Ênfase3 2_ATA PASSEIOS" xfId="221"/>
    <cellStyle name="40% - Ênfase3 3" xfId="222"/>
    <cellStyle name="40% - Ênfase3 3 2" xfId="223"/>
    <cellStyle name="40% - Ênfase3 3_ATA PASSEIOS" xfId="224"/>
    <cellStyle name="40% - Ênfase3 4 2" xfId="225"/>
    <cellStyle name="40% - Ênfase3 5" xfId="226"/>
    <cellStyle name="40% - Ênfase3 6" xfId="227"/>
    <cellStyle name="40% - Ênfase3 7" xfId="228"/>
    <cellStyle name="40% - Ênfase3 8" xfId="229"/>
    <cellStyle name="40% - Ênfase3 9" xfId="230"/>
    <cellStyle name="40% - Ênfase4" xfId="231"/>
    <cellStyle name="40% - Ênfase4 10" xfId="232"/>
    <cellStyle name="40% - Ênfase4 11" xfId="233"/>
    <cellStyle name="40% - Ênfase4 12" xfId="234"/>
    <cellStyle name="40% - Ênfase4 13" xfId="235"/>
    <cellStyle name="40% - Ênfase4 2" xfId="236"/>
    <cellStyle name="40% - Ênfase4 2 2" xfId="237"/>
    <cellStyle name="40% - Ênfase4 2 3" xfId="238"/>
    <cellStyle name="40% - Ênfase4 2 4" xfId="239"/>
    <cellStyle name="40% - Ênfase4 2 5" xfId="240"/>
    <cellStyle name="40% - Ênfase4 2_ATA PASSEIOS" xfId="241"/>
    <cellStyle name="40% - Ênfase4 3" xfId="242"/>
    <cellStyle name="40% - Ênfase4 3 2" xfId="243"/>
    <cellStyle name="40% - Ênfase4 3_ATA PASSEIOS" xfId="244"/>
    <cellStyle name="40% - Ênfase4 4 2" xfId="245"/>
    <cellStyle name="40% - Ênfase4 5" xfId="246"/>
    <cellStyle name="40% - Ênfase4 6" xfId="247"/>
    <cellStyle name="40% - Ênfase4 7" xfId="248"/>
    <cellStyle name="40% - Ênfase4 8" xfId="249"/>
    <cellStyle name="40% - Ênfase4 9" xfId="250"/>
    <cellStyle name="40% - Ênfase5" xfId="251"/>
    <cellStyle name="40% - Ênfase5 10" xfId="252"/>
    <cellStyle name="40% - Ênfase5 11" xfId="253"/>
    <cellStyle name="40% - Ênfase5 12" xfId="254"/>
    <cellStyle name="40% - Ênfase5 13" xfId="255"/>
    <cellStyle name="40% - Ênfase5 2" xfId="256"/>
    <cellStyle name="40% - Ênfase5 2 2" xfId="257"/>
    <cellStyle name="40% - Ênfase5 2 3" xfId="258"/>
    <cellStyle name="40% - Ênfase5 2 4" xfId="259"/>
    <cellStyle name="40% - Ênfase5 2 5" xfId="260"/>
    <cellStyle name="40% - Ênfase5 2_ATA PASSEIOS" xfId="261"/>
    <cellStyle name="40% - Ênfase5 3" xfId="262"/>
    <cellStyle name="40% - Ênfase5 3 2" xfId="263"/>
    <cellStyle name="40% - Ênfase5 3_ATA PASSEIOS" xfId="264"/>
    <cellStyle name="40% - Ênfase5 4 2" xfId="265"/>
    <cellStyle name="40% - Ênfase5 5" xfId="266"/>
    <cellStyle name="40% - Ênfase5 6" xfId="267"/>
    <cellStyle name="40% - Ênfase5 7" xfId="268"/>
    <cellStyle name="40% - Ênfase5 8" xfId="269"/>
    <cellStyle name="40% - Ênfase5 9" xfId="270"/>
    <cellStyle name="40% - Ênfase6" xfId="271"/>
    <cellStyle name="40% - Ênfase6 10" xfId="272"/>
    <cellStyle name="40% - Ênfase6 11" xfId="273"/>
    <cellStyle name="40% - Ênfase6 12" xfId="274"/>
    <cellStyle name="40% - Ênfase6 13" xfId="275"/>
    <cellStyle name="40% - Ênfase6 2" xfId="276"/>
    <cellStyle name="40% - Ênfase6 2 2" xfId="277"/>
    <cellStyle name="40% - Ênfase6 2 3" xfId="278"/>
    <cellStyle name="40% - Ênfase6 2 4" xfId="279"/>
    <cellStyle name="40% - Ênfase6 2 5" xfId="280"/>
    <cellStyle name="40% - Ênfase6 2_ATA PASSEIOS" xfId="281"/>
    <cellStyle name="40% - Ênfase6 3" xfId="282"/>
    <cellStyle name="40% - Ênfase6 3 2" xfId="283"/>
    <cellStyle name="40% - Ênfase6 3_ATA PASSEIOS" xfId="284"/>
    <cellStyle name="40% - Ênfase6 4 2" xfId="285"/>
    <cellStyle name="40% - Ênfase6 5" xfId="286"/>
    <cellStyle name="40% - Ênfase6 6" xfId="287"/>
    <cellStyle name="40% - Ênfase6 7" xfId="288"/>
    <cellStyle name="40% - Ênfase6 8" xfId="289"/>
    <cellStyle name="40% - Ênfase6 9" xfId="290"/>
    <cellStyle name="60% - Accent1" xfId="291"/>
    <cellStyle name="60% - Accent1 2" xfId="292"/>
    <cellStyle name="60% - Accent1_PLANILHA LICITAÇÃO - R5" xfId="293"/>
    <cellStyle name="60% - Accent2" xfId="294"/>
    <cellStyle name="60% - Accent2 2" xfId="295"/>
    <cellStyle name="60% - Accent2_PLANILHA LICITAÇÃO - R5" xfId="296"/>
    <cellStyle name="60% - Accent3" xfId="297"/>
    <cellStyle name="60% - Accent3 2" xfId="298"/>
    <cellStyle name="60% - Accent3_PLANILHA LICITAÇÃO - R5" xfId="299"/>
    <cellStyle name="60% - Accent4" xfId="300"/>
    <cellStyle name="60% - Accent4 2" xfId="301"/>
    <cellStyle name="60% - Accent4_PLANILHA LICITAÇÃO - R5" xfId="302"/>
    <cellStyle name="60% - Accent5" xfId="303"/>
    <cellStyle name="60% - Accent5 2" xfId="304"/>
    <cellStyle name="60% - Accent5_PLANILHA LICITAÇÃO - R5" xfId="305"/>
    <cellStyle name="60% - Accent6" xfId="306"/>
    <cellStyle name="60% - Accent6 2" xfId="307"/>
    <cellStyle name="60% - Accent6_PLANILHA LICITAÇÃO - R5" xfId="308"/>
    <cellStyle name="60% - Ênfase1" xfId="309"/>
    <cellStyle name="60% - Ênfase1 10" xfId="310"/>
    <cellStyle name="60% - Ênfase1 11" xfId="311"/>
    <cellStyle name="60% - Ênfase1 12" xfId="312"/>
    <cellStyle name="60% - Ênfase1 13" xfId="313"/>
    <cellStyle name="60% - Ênfase1 2" xfId="314"/>
    <cellStyle name="60% - Ênfase1 2 2" xfId="315"/>
    <cellStyle name="60% - Ênfase1 2 3" xfId="316"/>
    <cellStyle name="60% - Ênfase1 2 4" xfId="317"/>
    <cellStyle name="60% - Ênfase1 2 5" xfId="318"/>
    <cellStyle name="60% - Ênfase1 3" xfId="319"/>
    <cellStyle name="60% - Ênfase1 3 2" xfId="320"/>
    <cellStyle name="60% - Ênfase1 4 2" xfId="321"/>
    <cellStyle name="60% - Ênfase1 5" xfId="322"/>
    <cellStyle name="60% - Ênfase1 6" xfId="323"/>
    <cellStyle name="60% - Ênfase1 7" xfId="324"/>
    <cellStyle name="60% - Ênfase1 8" xfId="325"/>
    <cellStyle name="60% - Ênfase1 9" xfId="326"/>
    <cellStyle name="60% - Ênfase2" xfId="327"/>
    <cellStyle name="60% - Ênfase2 10" xfId="328"/>
    <cellStyle name="60% - Ênfase2 11" xfId="329"/>
    <cellStyle name="60% - Ênfase2 12" xfId="330"/>
    <cellStyle name="60% - Ênfase2 13" xfId="331"/>
    <cellStyle name="60% - Ênfase2 2" xfId="332"/>
    <cellStyle name="60% - Ênfase2 2 2" xfId="333"/>
    <cellStyle name="60% - Ênfase2 2 3" xfId="334"/>
    <cellStyle name="60% - Ênfase2 2 4" xfId="335"/>
    <cellStyle name="60% - Ênfase2 2 5" xfId="336"/>
    <cellStyle name="60% - Ênfase2 3" xfId="337"/>
    <cellStyle name="60% - Ênfase2 3 2" xfId="338"/>
    <cellStyle name="60% - Ênfase2 4 2" xfId="339"/>
    <cellStyle name="60% - Ênfase2 5" xfId="340"/>
    <cellStyle name="60% - Ênfase2 6" xfId="341"/>
    <cellStyle name="60% - Ênfase2 7" xfId="342"/>
    <cellStyle name="60% - Ênfase2 8" xfId="343"/>
    <cellStyle name="60% - Ênfase2 9" xfId="344"/>
    <cellStyle name="60% - Ênfase3" xfId="345"/>
    <cellStyle name="60% - Ênfase3 10" xfId="346"/>
    <cellStyle name="60% - Ênfase3 11" xfId="347"/>
    <cellStyle name="60% - Ênfase3 12" xfId="348"/>
    <cellStyle name="60% - Ênfase3 13" xfId="349"/>
    <cellStyle name="60% - Ênfase3 2" xfId="350"/>
    <cellStyle name="60% - Ênfase3 2 2" xfId="351"/>
    <cellStyle name="60% - Ênfase3 2 3" xfId="352"/>
    <cellStyle name="60% - Ênfase3 2 4" xfId="353"/>
    <cellStyle name="60% - Ênfase3 2 5" xfId="354"/>
    <cellStyle name="60% - Ênfase3 3" xfId="355"/>
    <cellStyle name="60% - Ênfase3 3 2" xfId="356"/>
    <cellStyle name="60% - Ênfase3 4 2" xfId="357"/>
    <cellStyle name="60% - Ênfase3 5" xfId="358"/>
    <cellStyle name="60% - Ênfase3 6" xfId="359"/>
    <cellStyle name="60% - Ênfase3 7" xfId="360"/>
    <cellStyle name="60% - Ênfase3 8" xfId="361"/>
    <cellStyle name="60% - Ênfase3 9" xfId="362"/>
    <cellStyle name="60% - Ênfase4" xfId="363"/>
    <cellStyle name="60% - Ênfase4 10" xfId="364"/>
    <cellStyle name="60% - Ênfase4 11" xfId="365"/>
    <cellStyle name="60% - Ênfase4 12" xfId="366"/>
    <cellStyle name="60% - Ênfase4 13" xfId="367"/>
    <cellStyle name="60% - Ênfase4 2" xfId="368"/>
    <cellStyle name="60% - Ênfase4 2 2" xfId="369"/>
    <cellStyle name="60% - Ênfase4 2 3" xfId="370"/>
    <cellStyle name="60% - Ênfase4 2 4" xfId="371"/>
    <cellStyle name="60% - Ênfase4 2 5" xfId="372"/>
    <cellStyle name="60% - Ênfase4 3" xfId="373"/>
    <cellStyle name="60% - Ênfase4 3 2" xfId="374"/>
    <cellStyle name="60% - Ênfase4 4 2" xfId="375"/>
    <cellStyle name="60% - Ênfase4 5" xfId="376"/>
    <cellStyle name="60% - Ênfase4 6" xfId="377"/>
    <cellStyle name="60% - Ênfase4 7" xfId="378"/>
    <cellStyle name="60% - Ênfase4 8" xfId="379"/>
    <cellStyle name="60% - Ênfase4 9" xfId="380"/>
    <cellStyle name="60% - Ênfase5" xfId="381"/>
    <cellStyle name="60% - Ênfase5 10" xfId="382"/>
    <cellStyle name="60% - Ênfase5 11" xfId="383"/>
    <cellStyle name="60% - Ênfase5 12" xfId="384"/>
    <cellStyle name="60% - Ênfase5 13" xfId="385"/>
    <cellStyle name="60% - Ênfase5 2" xfId="386"/>
    <cellStyle name="60% - Ênfase5 2 2" xfId="387"/>
    <cellStyle name="60% - Ênfase5 2 3" xfId="388"/>
    <cellStyle name="60% - Ênfase5 2 4" xfId="389"/>
    <cellStyle name="60% - Ênfase5 2 5" xfId="390"/>
    <cellStyle name="60% - Ênfase5 3" xfId="391"/>
    <cellStyle name="60% - Ênfase5 3 2" xfId="392"/>
    <cellStyle name="60% - Ênfase5 4 2" xfId="393"/>
    <cellStyle name="60% - Ênfase5 5" xfId="394"/>
    <cellStyle name="60% - Ênfase5 6" xfId="395"/>
    <cellStyle name="60% - Ênfase5 7" xfId="396"/>
    <cellStyle name="60% - Ênfase5 8" xfId="397"/>
    <cellStyle name="60% - Ênfase5 9" xfId="398"/>
    <cellStyle name="60% - Ênfase6" xfId="399"/>
    <cellStyle name="60% - Ênfase6 10" xfId="400"/>
    <cellStyle name="60% - Ênfase6 11" xfId="401"/>
    <cellStyle name="60% - Ênfase6 12" xfId="402"/>
    <cellStyle name="60% - Ênfase6 13" xfId="403"/>
    <cellStyle name="60% - Ênfase6 2" xfId="404"/>
    <cellStyle name="60% - Ênfase6 2 2" xfId="405"/>
    <cellStyle name="60% - Ênfase6 2 3" xfId="406"/>
    <cellStyle name="60% - Ênfase6 2 4" xfId="407"/>
    <cellStyle name="60% - Ênfase6 2 5" xfId="408"/>
    <cellStyle name="60% - Ênfase6 3" xfId="409"/>
    <cellStyle name="60% - Ênfase6 3 2" xfId="410"/>
    <cellStyle name="60% - Ênfase6 4 2" xfId="411"/>
    <cellStyle name="60% - Ênfase6 5" xfId="412"/>
    <cellStyle name="60% - Ênfase6 6" xfId="413"/>
    <cellStyle name="60% - Ênfase6 7" xfId="414"/>
    <cellStyle name="60% - Ênfase6 8" xfId="415"/>
    <cellStyle name="60% - Ênfase6 9" xfId="416"/>
    <cellStyle name="Accent" xfId="417"/>
    <cellStyle name="Accent 1" xfId="418"/>
    <cellStyle name="Accent 1 2" xfId="419"/>
    <cellStyle name="Accent 2" xfId="420"/>
    <cellStyle name="Accent 2 2" xfId="421"/>
    <cellStyle name="Accent 3" xfId="422"/>
    <cellStyle name="Accent 3 2" xfId="423"/>
    <cellStyle name="Accent 4" xfId="424"/>
    <cellStyle name="Accent_Planilha Orçamentária - Conde Dolabela - Gustavo Barbi" xfId="425"/>
    <cellStyle name="Accent1" xfId="426"/>
    <cellStyle name="Accent1 2" xfId="427"/>
    <cellStyle name="Accent1_PLANILHA LICITAÇÃO - R5" xfId="428"/>
    <cellStyle name="Accent2" xfId="429"/>
    <cellStyle name="Accent2 2" xfId="430"/>
    <cellStyle name="Accent2_PLANILHA LICITAÇÃO - R5" xfId="431"/>
    <cellStyle name="Accent3" xfId="432"/>
    <cellStyle name="Accent3 2" xfId="433"/>
    <cellStyle name="Accent3_PLANILHA LICITAÇÃO - R5" xfId="434"/>
    <cellStyle name="Accent4" xfId="435"/>
    <cellStyle name="Accent4 2" xfId="436"/>
    <cellStyle name="Accent4_PLANILHA LICITAÇÃO - R5" xfId="437"/>
    <cellStyle name="Accent5" xfId="438"/>
    <cellStyle name="Accent5 2" xfId="439"/>
    <cellStyle name="Accent5_PLANILHA LICITAÇÃO - R5" xfId="440"/>
    <cellStyle name="Accent6" xfId="441"/>
    <cellStyle name="Accent6 2" xfId="442"/>
    <cellStyle name="Accent6_PLANILHA LICITAÇÃO - R5" xfId="443"/>
    <cellStyle name="Bad" xfId="444"/>
    <cellStyle name="Bad 2" xfId="445"/>
    <cellStyle name="Bad 2 2" xfId="446"/>
    <cellStyle name="Bad 3" xfId="447"/>
    <cellStyle name="Bad_PLANILHA LICITAÇÃO - R5" xfId="448"/>
    <cellStyle name="Bom" xfId="449"/>
    <cellStyle name="Bom 10" xfId="450"/>
    <cellStyle name="Bom 11" xfId="451"/>
    <cellStyle name="Bom 12" xfId="452"/>
    <cellStyle name="Bom 13" xfId="453"/>
    <cellStyle name="Bom 2" xfId="454"/>
    <cellStyle name="Bom 2 2" xfId="455"/>
    <cellStyle name="Bom 2 3" xfId="456"/>
    <cellStyle name="Bom 2 4" xfId="457"/>
    <cellStyle name="Bom 2 5" xfId="458"/>
    <cellStyle name="Bom 3" xfId="459"/>
    <cellStyle name="Bom 3 2" xfId="460"/>
    <cellStyle name="Bom 4 2" xfId="461"/>
    <cellStyle name="Bom 4 3" xfId="462"/>
    <cellStyle name="Bom 4 4" xfId="463"/>
    <cellStyle name="Bom 5" xfId="464"/>
    <cellStyle name="Bom 6" xfId="465"/>
    <cellStyle name="Bom 7" xfId="466"/>
    <cellStyle name="Bom 8" xfId="467"/>
    <cellStyle name="Bom 9" xfId="468"/>
    <cellStyle name="Calculation" xfId="469"/>
    <cellStyle name="Calculation 2" xfId="470"/>
    <cellStyle name="Calculation_PLANILHA LICITAÇÃO - R5" xfId="471"/>
    <cellStyle name="Cálculo" xfId="472"/>
    <cellStyle name="Cálculo 10" xfId="473"/>
    <cellStyle name="Cálculo 11" xfId="474"/>
    <cellStyle name="Cálculo 12" xfId="475"/>
    <cellStyle name="Cálculo 13" xfId="476"/>
    <cellStyle name="Cálculo 2" xfId="477"/>
    <cellStyle name="Cálculo 2 2" xfId="478"/>
    <cellStyle name="Cálculo 2 3" xfId="479"/>
    <cellStyle name="Cálculo 2 4" xfId="480"/>
    <cellStyle name="Cálculo 2 5" xfId="481"/>
    <cellStyle name="Cálculo 2_PLANILHA CONSILL LICITAÇÃO" xfId="482"/>
    <cellStyle name="Cálculo 3" xfId="483"/>
    <cellStyle name="Cálculo 3 2" xfId="484"/>
    <cellStyle name="Cálculo 3_PLANILHA CONSILL LICITAÇÃO" xfId="485"/>
    <cellStyle name="Cálculo 4 2" xfId="486"/>
    <cellStyle name="Cálculo 5" xfId="487"/>
    <cellStyle name="Cálculo 6" xfId="488"/>
    <cellStyle name="Cálculo 7" xfId="489"/>
    <cellStyle name="Cálculo 8" xfId="490"/>
    <cellStyle name="Cálculo 9" xfId="491"/>
    <cellStyle name="Cancel" xfId="492"/>
    <cellStyle name="Cancel 2" xfId="493"/>
    <cellStyle name="Cancel 3" xfId="494"/>
    <cellStyle name="Célula de Verificação" xfId="495"/>
    <cellStyle name="Célula de Verificação 10" xfId="496"/>
    <cellStyle name="Célula de Verificação 11" xfId="497"/>
    <cellStyle name="Célula de Verificação 12" xfId="498"/>
    <cellStyle name="Célula de Verificação 13" xfId="499"/>
    <cellStyle name="Célula de Verificação 2" xfId="500"/>
    <cellStyle name="Célula de Verificação 2 2" xfId="501"/>
    <cellStyle name="Célula de Verificação 2 3" xfId="502"/>
    <cellStyle name="Célula de Verificação 2 4" xfId="503"/>
    <cellStyle name="Célula de Verificação 2 5" xfId="504"/>
    <cellStyle name="Célula de Verificação 2_PLANILHA CONSILL LICITAÇÃO" xfId="505"/>
    <cellStyle name="Célula de Verificação 3" xfId="506"/>
    <cellStyle name="Célula de Verificação 3 2" xfId="507"/>
    <cellStyle name="Célula de Verificação 3_PLANILHA CONSILL LICITAÇÃO" xfId="508"/>
    <cellStyle name="Célula de Verificação 4 2" xfId="509"/>
    <cellStyle name="Célula de Verificação 5" xfId="510"/>
    <cellStyle name="Célula de Verificação 6" xfId="511"/>
    <cellStyle name="Célula de Verificação 7" xfId="512"/>
    <cellStyle name="Célula de Verificação 8" xfId="513"/>
    <cellStyle name="Célula de Verificação 9" xfId="514"/>
    <cellStyle name="Célula Vinculada" xfId="515"/>
    <cellStyle name="Célula Vinculada 10" xfId="516"/>
    <cellStyle name="Célula Vinculada 11" xfId="517"/>
    <cellStyle name="Célula Vinculada 12" xfId="518"/>
    <cellStyle name="Célula Vinculada 13" xfId="519"/>
    <cellStyle name="Célula Vinculada 2" xfId="520"/>
    <cellStyle name="Célula Vinculada 2 2" xfId="521"/>
    <cellStyle name="Célula Vinculada 2 3" xfId="522"/>
    <cellStyle name="Célula Vinculada 2 4" xfId="523"/>
    <cellStyle name="Célula Vinculada 2 5" xfId="524"/>
    <cellStyle name="Célula Vinculada 2_PLANILHA CONSILL LICITAÇÃO" xfId="525"/>
    <cellStyle name="Célula Vinculada 3" xfId="526"/>
    <cellStyle name="Célula Vinculada 3 2" xfId="527"/>
    <cellStyle name="Célula Vinculada 3_PLANILHA CONSILL LICITAÇÃO" xfId="528"/>
    <cellStyle name="Célula Vinculada 4 2" xfId="529"/>
    <cellStyle name="Célula Vinculada 5" xfId="530"/>
    <cellStyle name="Célula Vinculada 6" xfId="531"/>
    <cellStyle name="Célula Vinculada 7" xfId="532"/>
    <cellStyle name="Célula Vinculada 8" xfId="533"/>
    <cellStyle name="Célula Vinculada 9" xfId="534"/>
    <cellStyle name="Check Cell" xfId="535"/>
    <cellStyle name="Check Cell 2" xfId="536"/>
    <cellStyle name="Check Cell_PLANILHA LICITAÇÃO - R5" xfId="537"/>
    <cellStyle name="Data" xfId="538"/>
    <cellStyle name="Data 2" xfId="539"/>
    <cellStyle name="Data 2 2" xfId="540"/>
    <cellStyle name="Data 2 2 2" xfId="541"/>
    <cellStyle name="Data 2 2 3" xfId="542"/>
    <cellStyle name="Data 2 3" xfId="543"/>
    <cellStyle name="Data 2 4" xfId="544"/>
    <cellStyle name="Data 3" xfId="545"/>
    <cellStyle name="Data 4" xfId="546"/>
    <cellStyle name="Data 5" xfId="547"/>
    <cellStyle name="Data 6" xfId="548"/>
    <cellStyle name="Data 7" xfId="549"/>
    <cellStyle name="Data_PLANILHA LICITAÇÃO - R5" xfId="550"/>
    <cellStyle name="Ênfase1" xfId="551"/>
    <cellStyle name="Ênfase1 10" xfId="552"/>
    <cellStyle name="Ênfase1 11" xfId="553"/>
    <cellStyle name="Ênfase1 12" xfId="554"/>
    <cellStyle name="Ênfase1 13" xfId="555"/>
    <cellStyle name="Ênfase1 2" xfId="556"/>
    <cellStyle name="Ênfase1 2 2" xfId="557"/>
    <cellStyle name="Ênfase1 2 3" xfId="558"/>
    <cellStyle name="Ênfase1 2 4" xfId="559"/>
    <cellStyle name="Ênfase1 2 5" xfId="560"/>
    <cellStyle name="Ênfase1 3" xfId="561"/>
    <cellStyle name="Ênfase1 3 2" xfId="562"/>
    <cellStyle name="Ênfase1 4 2" xfId="563"/>
    <cellStyle name="Ênfase1 5" xfId="564"/>
    <cellStyle name="Ênfase1 6" xfId="565"/>
    <cellStyle name="Ênfase1 7" xfId="566"/>
    <cellStyle name="Ênfase1 8" xfId="567"/>
    <cellStyle name="Ênfase1 9" xfId="568"/>
    <cellStyle name="Ênfase2" xfId="569"/>
    <cellStyle name="Ênfase2 10" xfId="570"/>
    <cellStyle name="Ênfase2 11" xfId="571"/>
    <cellStyle name="Ênfase2 12" xfId="572"/>
    <cellStyle name="Ênfase2 13" xfId="573"/>
    <cellStyle name="Ênfase2 2" xfId="574"/>
    <cellStyle name="Ênfase2 2 2" xfId="575"/>
    <cellStyle name="Ênfase2 2 3" xfId="576"/>
    <cellStyle name="Ênfase2 2 4" xfId="577"/>
    <cellStyle name="Ênfase2 2 5" xfId="578"/>
    <cellStyle name="Ênfase2 3" xfId="579"/>
    <cellStyle name="Ênfase2 3 2" xfId="580"/>
    <cellStyle name="Ênfase2 4 2" xfId="581"/>
    <cellStyle name="Ênfase2 5" xfId="582"/>
    <cellStyle name="Ênfase2 6" xfId="583"/>
    <cellStyle name="Ênfase2 7" xfId="584"/>
    <cellStyle name="Ênfase2 8" xfId="585"/>
    <cellStyle name="Ênfase2 9" xfId="586"/>
    <cellStyle name="Ênfase3" xfId="587"/>
    <cellStyle name="Ênfase3 10" xfId="588"/>
    <cellStyle name="Ênfase3 11" xfId="589"/>
    <cellStyle name="Ênfase3 12" xfId="590"/>
    <cellStyle name="Ênfase3 13" xfId="591"/>
    <cellStyle name="Ênfase3 2" xfId="592"/>
    <cellStyle name="Ênfase3 2 2" xfId="593"/>
    <cellStyle name="Ênfase3 2 3" xfId="594"/>
    <cellStyle name="Ênfase3 2 4" xfId="595"/>
    <cellStyle name="Ênfase3 2 5" xfId="596"/>
    <cellStyle name="Ênfase3 3" xfId="597"/>
    <cellStyle name="Ênfase3 3 2" xfId="598"/>
    <cellStyle name="Ênfase3 4 2" xfId="599"/>
    <cellStyle name="Ênfase3 5" xfId="600"/>
    <cellStyle name="Ênfase3 6" xfId="601"/>
    <cellStyle name="Ênfase3 7" xfId="602"/>
    <cellStyle name="Ênfase3 8" xfId="603"/>
    <cellStyle name="Ênfase3 9" xfId="604"/>
    <cellStyle name="Ênfase4" xfId="605"/>
    <cellStyle name="Ênfase4 10" xfId="606"/>
    <cellStyle name="Ênfase4 11" xfId="607"/>
    <cellStyle name="Ênfase4 12" xfId="608"/>
    <cellStyle name="Ênfase4 13" xfId="609"/>
    <cellStyle name="Ênfase4 2" xfId="610"/>
    <cellStyle name="Ênfase4 2 2" xfId="611"/>
    <cellStyle name="Ênfase4 2 3" xfId="612"/>
    <cellStyle name="Ênfase4 2 4" xfId="613"/>
    <cellStyle name="Ênfase4 2 5" xfId="614"/>
    <cellStyle name="Ênfase4 3" xfId="615"/>
    <cellStyle name="Ênfase4 3 2" xfId="616"/>
    <cellStyle name="Ênfase4 4 2" xfId="617"/>
    <cellStyle name="Ênfase4 5" xfId="618"/>
    <cellStyle name="Ênfase4 6" xfId="619"/>
    <cellStyle name="Ênfase4 7" xfId="620"/>
    <cellStyle name="Ênfase4 8" xfId="621"/>
    <cellStyle name="Ênfase4 9" xfId="622"/>
    <cellStyle name="Ênfase5" xfId="623"/>
    <cellStyle name="Ênfase5 10" xfId="624"/>
    <cellStyle name="Ênfase5 11" xfId="625"/>
    <cellStyle name="Ênfase5 12" xfId="626"/>
    <cellStyle name="Ênfase5 13" xfId="627"/>
    <cellStyle name="Ênfase5 2" xfId="628"/>
    <cellStyle name="Ênfase5 2 2" xfId="629"/>
    <cellStyle name="Ênfase5 2 3" xfId="630"/>
    <cellStyle name="Ênfase5 2 4" xfId="631"/>
    <cellStyle name="Ênfase5 2 5" xfId="632"/>
    <cellStyle name="Ênfase5 3" xfId="633"/>
    <cellStyle name="Ênfase5 3 2" xfId="634"/>
    <cellStyle name="Ênfase5 4 2" xfId="635"/>
    <cellStyle name="Ênfase5 5" xfId="636"/>
    <cellStyle name="Ênfase5 6" xfId="637"/>
    <cellStyle name="Ênfase5 7" xfId="638"/>
    <cellStyle name="Ênfase5 8" xfId="639"/>
    <cellStyle name="Ênfase5 9" xfId="640"/>
    <cellStyle name="Ênfase6" xfId="641"/>
    <cellStyle name="Ênfase6 10" xfId="642"/>
    <cellStyle name="Ênfase6 11" xfId="643"/>
    <cellStyle name="Ênfase6 12" xfId="644"/>
    <cellStyle name="Ênfase6 13" xfId="645"/>
    <cellStyle name="Ênfase6 2" xfId="646"/>
    <cellStyle name="Ênfase6 2 2" xfId="647"/>
    <cellStyle name="Ênfase6 2 3" xfId="648"/>
    <cellStyle name="Ênfase6 2 4" xfId="649"/>
    <cellStyle name="Ênfase6 2 5" xfId="650"/>
    <cellStyle name="Ênfase6 3" xfId="651"/>
    <cellStyle name="Ênfase6 3 2" xfId="652"/>
    <cellStyle name="Ênfase6 4 2" xfId="653"/>
    <cellStyle name="Ênfase6 5" xfId="654"/>
    <cellStyle name="Ênfase6 6" xfId="655"/>
    <cellStyle name="Ênfase6 7" xfId="656"/>
    <cellStyle name="Ênfase6 8" xfId="657"/>
    <cellStyle name="Ênfase6 9" xfId="658"/>
    <cellStyle name="Entrada" xfId="659"/>
    <cellStyle name="Entrada 10" xfId="660"/>
    <cellStyle name="Entrada 11" xfId="661"/>
    <cellStyle name="Entrada 12" xfId="662"/>
    <cellStyle name="Entrada 13" xfId="663"/>
    <cellStyle name="Entrada 2" xfId="664"/>
    <cellStyle name="Entrada 2 2" xfId="665"/>
    <cellStyle name="Entrada 2 3" xfId="666"/>
    <cellStyle name="Entrada 2 4" xfId="667"/>
    <cellStyle name="Entrada 2 5" xfId="668"/>
    <cellStyle name="Entrada 2_PLANILHA CONSILL LICITAÇÃO" xfId="669"/>
    <cellStyle name="Entrada 3" xfId="670"/>
    <cellStyle name="Entrada 3 2" xfId="671"/>
    <cellStyle name="Entrada 3_PLANILHA CONSILL LICITAÇÃO" xfId="672"/>
    <cellStyle name="Entrada 4 2" xfId="673"/>
    <cellStyle name="Entrada 5" xfId="674"/>
    <cellStyle name="Entrada 6" xfId="675"/>
    <cellStyle name="Entrada 7" xfId="676"/>
    <cellStyle name="Entrada 8" xfId="677"/>
    <cellStyle name="Entrada 9" xfId="678"/>
    <cellStyle name="Error" xfId="679"/>
    <cellStyle name="Error 2" xfId="680"/>
    <cellStyle name="Excel Built-in Good" xfId="681"/>
    <cellStyle name="Excel Built-in Normal" xfId="682"/>
    <cellStyle name="Excel Built-in Normal 1" xfId="683"/>
    <cellStyle name="Excel Built-in Normal 2" xfId="684"/>
    <cellStyle name="Excel Built-in Normal 3" xfId="685"/>
    <cellStyle name="Excel Built-in Normal_ATA PASSEIOS" xfId="686"/>
    <cellStyle name="Explanatory Text" xfId="687"/>
    <cellStyle name="Fixo" xfId="688"/>
    <cellStyle name="Fixo 2" xfId="689"/>
    <cellStyle name="Fixo 2 2" xfId="690"/>
    <cellStyle name="Fixo 2 2 2" xfId="691"/>
    <cellStyle name="Fixo 2 2 3" xfId="692"/>
    <cellStyle name="Fixo 2 3" xfId="693"/>
    <cellStyle name="Fixo 2 4" xfId="694"/>
    <cellStyle name="Fixo 3" xfId="695"/>
    <cellStyle name="Fixo 4" xfId="696"/>
    <cellStyle name="Fixo 5" xfId="697"/>
    <cellStyle name="Fixo 6" xfId="698"/>
    <cellStyle name="Fixo 7" xfId="699"/>
    <cellStyle name="Fixo_PLANILHA LICITAÇÃO - R5" xfId="700"/>
    <cellStyle name="Footnote" xfId="701"/>
    <cellStyle name="Footnote 2" xfId="702"/>
    <cellStyle name="Good" xfId="703"/>
    <cellStyle name="Good 2" xfId="704"/>
    <cellStyle name="Good 2 2" xfId="705"/>
    <cellStyle name="Good_PLANILHA LICITAÇÃO - R5" xfId="706"/>
    <cellStyle name="Heading" xfId="707"/>
    <cellStyle name="Heading 1" xfId="708"/>
    <cellStyle name="Heading 1 2" xfId="709"/>
    <cellStyle name="Heading 1 2 2" xfId="710"/>
    <cellStyle name="Heading 1_PLANILHA LICITAÇÃO - R5" xfId="711"/>
    <cellStyle name="Heading 2" xfId="712"/>
    <cellStyle name="Heading 2 2" xfId="713"/>
    <cellStyle name="Heading 2 2 2" xfId="714"/>
    <cellStyle name="Heading 2_PLANILHA LICITAÇÃO - R5" xfId="715"/>
    <cellStyle name="Heading 3" xfId="716"/>
    <cellStyle name="Heading 4" xfId="717"/>
    <cellStyle name="Heading 5" xfId="718"/>
    <cellStyle name="Heading_Planilha Orçamentária - Conde Dolabela - Gustavo Barbi" xfId="719"/>
    <cellStyle name="Hiperlink 2" xfId="720"/>
    <cellStyle name="Hyperlink" xfId="721"/>
    <cellStyle name="Followed Hyperlink" xfId="722"/>
    <cellStyle name="Incorreto" xfId="723"/>
    <cellStyle name="Incorreto 2" xfId="724"/>
    <cellStyle name="Incorreto 2 2" xfId="725"/>
    <cellStyle name="Incorreto 2 3" xfId="726"/>
    <cellStyle name="Incorreto 2 4" xfId="727"/>
    <cellStyle name="Incorreto 2 5" xfId="728"/>
    <cellStyle name="Incorreto 3" xfId="729"/>
    <cellStyle name="Incorreto 3 2" xfId="730"/>
    <cellStyle name="Incorreto 4 2" xfId="731"/>
    <cellStyle name="Incorreto 5" xfId="732"/>
    <cellStyle name="Incorreto 6" xfId="733"/>
    <cellStyle name="Incorreto 7" xfId="734"/>
    <cellStyle name="Input" xfId="735"/>
    <cellStyle name="Input 2" xfId="736"/>
    <cellStyle name="Input_PLANILHA LICITAÇÃO - R5" xfId="737"/>
    <cellStyle name="Linked Cell" xfId="738"/>
    <cellStyle name="Currency" xfId="739"/>
    <cellStyle name="Currency [0]" xfId="740"/>
    <cellStyle name="Moeda 10" xfId="741"/>
    <cellStyle name="Moeda 11" xfId="742"/>
    <cellStyle name="Moeda 2" xfId="743"/>
    <cellStyle name="Moeda 2 10" xfId="744"/>
    <cellStyle name="Moeda 2 11" xfId="745"/>
    <cellStyle name="Moeda 2 12" xfId="746"/>
    <cellStyle name="Moeda 2 13" xfId="747"/>
    <cellStyle name="Moeda 2 14" xfId="748"/>
    <cellStyle name="Moeda 2 2" xfId="749"/>
    <cellStyle name="Moeda 2 2 10" xfId="750"/>
    <cellStyle name="Moeda 2 2 11" xfId="751"/>
    <cellStyle name="Moeda 2 2 12" xfId="752"/>
    <cellStyle name="Moeda 2 2 13" xfId="753"/>
    <cellStyle name="Moeda 2 2 14" xfId="754"/>
    <cellStyle name="Moeda 2 2 2" xfId="755"/>
    <cellStyle name="Moeda 2 2 2 10" xfId="756"/>
    <cellStyle name="Moeda 2 2 2 11" xfId="757"/>
    <cellStyle name="Moeda 2 2 2 12" xfId="758"/>
    <cellStyle name="Moeda 2 2 2 13" xfId="759"/>
    <cellStyle name="Moeda 2 2 2 14" xfId="760"/>
    <cellStyle name="Moeda 2 2 2 2" xfId="761"/>
    <cellStyle name="Moeda 2 2 2 2 2" xfId="762"/>
    <cellStyle name="Moeda 2 2 2 2 3" xfId="763"/>
    <cellStyle name="Moeda 2 2 2 2 4" xfId="764"/>
    <cellStyle name="Moeda 2 2 2 3" xfId="765"/>
    <cellStyle name="Moeda 2 2 2 4" xfId="766"/>
    <cellStyle name="Moeda 2 2 2 5" xfId="767"/>
    <cellStyle name="Moeda 2 2 2 6" xfId="768"/>
    <cellStyle name="Moeda 2 2 2 7" xfId="769"/>
    <cellStyle name="Moeda 2 2 2 8" xfId="770"/>
    <cellStyle name="Moeda 2 2 2 9" xfId="771"/>
    <cellStyle name="Moeda 2 2 3" xfId="772"/>
    <cellStyle name="Moeda 2 2 3 2" xfId="773"/>
    <cellStyle name="Moeda 2 2 3 3" xfId="774"/>
    <cellStyle name="Moeda 2 2 3 4" xfId="775"/>
    <cellStyle name="Moeda 2 2 4" xfId="776"/>
    <cellStyle name="Moeda 2 2 4 2" xfId="777"/>
    <cellStyle name="Moeda 2 2 4 3" xfId="778"/>
    <cellStyle name="Moeda 2 2 5" xfId="779"/>
    <cellStyle name="Moeda 2 2 6" xfId="780"/>
    <cellStyle name="Moeda 2 2 7" xfId="781"/>
    <cellStyle name="Moeda 2 2 8" xfId="782"/>
    <cellStyle name="Moeda 2 2 9" xfId="783"/>
    <cellStyle name="Moeda 2 3" xfId="784"/>
    <cellStyle name="Moeda 2 3 2" xfId="785"/>
    <cellStyle name="Moeda 2 3 3" xfId="786"/>
    <cellStyle name="Moeda 2 3 4" xfId="787"/>
    <cellStyle name="Moeda 2 4" xfId="788"/>
    <cellStyle name="Moeda 2 5" xfId="789"/>
    <cellStyle name="Moeda 2 5 2" xfId="790"/>
    <cellStyle name="Moeda 2 6" xfId="791"/>
    <cellStyle name="Moeda 2 7" xfId="792"/>
    <cellStyle name="Moeda 2 8" xfId="793"/>
    <cellStyle name="Moeda 2 9" xfId="794"/>
    <cellStyle name="Moeda 2_ÁLVARO JOSÉ DOS SANTOS" xfId="795"/>
    <cellStyle name="Moeda 3" xfId="796"/>
    <cellStyle name="Moeda 3 2" xfId="797"/>
    <cellStyle name="Moeda 3 2 2" xfId="798"/>
    <cellStyle name="Moeda 4" xfId="799"/>
    <cellStyle name="Moeda 4 2" xfId="800"/>
    <cellStyle name="Moeda 4 2 2" xfId="801"/>
    <cellStyle name="Moeda 4 2 3" xfId="802"/>
    <cellStyle name="Moeda 4 3" xfId="803"/>
    <cellStyle name="Moeda 4 4" xfId="804"/>
    <cellStyle name="Moeda 5" xfId="805"/>
    <cellStyle name="Moeda 5 2" xfId="806"/>
    <cellStyle name="Moeda 5 2 2" xfId="807"/>
    <cellStyle name="Moeda 5 2 3" xfId="808"/>
    <cellStyle name="Moeda 5 3" xfId="809"/>
    <cellStyle name="Moeda 5 4" xfId="810"/>
    <cellStyle name="Moeda 6" xfId="811"/>
    <cellStyle name="Moeda 6 2" xfId="812"/>
    <cellStyle name="Moeda 7" xfId="813"/>
    <cellStyle name="Moeda 7 2" xfId="814"/>
    <cellStyle name="Moeda 8 2" xfId="815"/>
    <cellStyle name="Moeda 8 3" xfId="816"/>
    <cellStyle name="Moeda 8 4" xfId="817"/>
    <cellStyle name="Moeda 9" xfId="818"/>
    <cellStyle name="Moeda 9 2" xfId="819"/>
    <cellStyle name="Moeda 9 3" xfId="820"/>
    <cellStyle name="Neutra" xfId="821"/>
    <cellStyle name="Neutra 2" xfId="822"/>
    <cellStyle name="Neutra 2 2" xfId="823"/>
    <cellStyle name="Neutra 2 3" xfId="824"/>
    <cellStyle name="Neutra 2 4" xfId="825"/>
    <cellStyle name="Neutra 2 5" xfId="826"/>
    <cellStyle name="Neutra 3" xfId="827"/>
    <cellStyle name="Neutra 3 2" xfId="828"/>
    <cellStyle name="Neutra 4 2" xfId="829"/>
    <cellStyle name="Neutra 4 3" xfId="830"/>
    <cellStyle name="Neutra 4 4" xfId="831"/>
    <cellStyle name="Neutra 5" xfId="832"/>
    <cellStyle name="Neutra 6" xfId="833"/>
    <cellStyle name="Neutra 7" xfId="834"/>
    <cellStyle name="Neutral" xfId="835"/>
    <cellStyle name="Neutral 2" xfId="836"/>
    <cellStyle name="Neutral 2 2" xfId="837"/>
    <cellStyle name="Neutral_PLANILHA LICITAÇÃO - R5" xfId="838"/>
    <cellStyle name="Neutro" xfId="839"/>
    <cellStyle name="Normal 10" xfId="840"/>
    <cellStyle name="Normal 10 2" xfId="841"/>
    <cellStyle name="Normal 10 3" xfId="842"/>
    <cellStyle name="Normal 10 4" xfId="843"/>
    <cellStyle name="Normal 11" xfId="844"/>
    <cellStyle name="Normal 12" xfId="845"/>
    <cellStyle name="Normal 13" xfId="846"/>
    <cellStyle name="Normal 14" xfId="847"/>
    <cellStyle name="Normal 141" xfId="848"/>
    <cellStyle name="Normal 142" xfId="849"/>
    <cellStyle name="Normal 147" xfId="850"/>
    <cellStyle name="Normal 15" xfId="851"/>
    <cellStyle name="Normal 152" xfId="852"/>
    <cellStyle name="Normal 153" xfId="853"/>
    <cellStyle name="Normal 155" xfId="854"/>
    <cellStyle name="Normal 156" xfId="855"/>
    <cellStyle name="Normal 158" xfId="856"/>
    <cellStyle name="Normal 159" xfId="857"/>
    <cellStyle name="Normal 16" xfId="858"/>
    <cellStyle name="Normal 160" xfId="859"/>
    <cellStyle name="Normal 161" xfId="860"/>
    <cellStyle name="Normal 165" xfId="861"/>
    <cellStyle name="Normal 166" xfId="862"/>
    <cellStyle name="Normal 17" xfId="863"/>
    <cellStyle name="Normal 173" xfId="864"/>
    <cellStyle name="Normal 18" xfId="865"/>
    <cellStyle name="Normal 19" xfId="866"/>
    <cellStyle name="Normal 2" xfId="867"/>
    <cellStyle name="Normal 2 10" xfId="868"/>
    <cellStyle name="Normal 2 2" xfId="869"/>
    <cellStyle name="Normal 2 2 2" xfId="870"/>
    <cellStyle name="Normal 2 2 3" xfId="871"/>
    <cellStyle name="Normal 2 3" xfId="872"/>
    <cellStyle name="Normal 2 3 2" xfId="873"/>
    <cellStyle name="Normal 2 3 3" xfId="874"/>
    <cellStyle name="Normal 2 4" xfId="875"/>
    <cellStyle name="Normal 2 4 2" xfId="876"/>
    <cellStyle name="Normal 2 4 3" xfId="877"/>
    <cellStyle name="Normal 2 5" xfId="878"/>
    <cellStyle name="Normal 2 6" xfId="879"/>
    <cellStyle name="Normal 2 7" xfId="880"/>
    <cellStyle name="Normal 2 8" xfId="881"/>
    <cellStyle name="Normal 2 9" xfId="882"/>
    <cellStyle name="Normal 2_022-007-ORC-R2 - 19NOV2014" xfId="883"/>
    <cellStyle name="Normal 20" xfId="884"/>
    <cellStyle name="Normal 21" xfId="885"/>
    <cellStyle name="Normal 22" xfId="886"/>
    <cellStyle name="Normal 23" xfId="887"/>
    <cellStyle name="Normal 24" xfId="888"/>
    <cellStyle name="Normal 25" xfId="889"/>
    <cellStyle name="Normal 26" xfId="890"/>
    <cellStyle name="Normal 27" xfId="891"/>
    <cellStyle name="Normal 28" xfId="892"/>
    <cellStyle name="Normal 29" xfId="893"/>
    <cellStyle name="Normal 3" xfId="894"/>
    <cellStyle name="Normal 3 10" xfId="895"/>
    <cellStyle name="Normal 3 11" xfId="896"/>
    <cellStyle name="Normal 3 12" xfId="897"/>
    <cellStyle name="Normal 3 13" xfId="898"/>
    <cellStyle name="Normal 3 14" xfId="899"/>
    <cellStyle name="Normal 3 15" xfId="900"/>
    <cellStyle name="Normal 3 16" xfId="901"/>
    <cellStyle name="Normal 3 17" xfId="902"/>
    <cellStyle name="Normal 3 18" xfId="903"/>
    <cellStyle name="Normal 3 2" xfId="904"/>
    <cellStyle name="Normal 3 3" xfId="905"/>
    <cellStyle name="Normal 3 4" xfId="906"/>
    <cellStyle name="Normal 3 5" xfId="907"/>
    <cellStyle name="Normal 3 6" xfId="908"/>
    <cellStyle name="Normal 3 7" xfId="909"/>
    <cellStyle name="Normal 3 8" xfId="910"/>
    <cellStyle name="Normal 3 9" xfId="911"/>
    <cellStyle name="Normal 3_ASCAMARE 01-2016 -terraplanagem - 22.05.17" xfId="912"/>
    <cellStyle name="Normal 30" xfId="913"/>
    <cellStyle name="Normal 31" xfId="914"/>
    <cellStyle name="Normal 32" xfId="915"/>
    <cellStyle name="Normal 33" xfId="916"/>
    <cellStyle name="Normal 4" xfId="917"/>
    <cellStyle name="Normal 4 10" xfId="918"/>
    <cellStyle name="Normal 4 11" xfId="919"/>
    <cellStyle name="Normal 4 12" xfId="920"/>
    <cellStyle name="Normal 4 13" xfId="921"/>
    <cellStyle name="Normal 4 14" xfId="922"/>
    <cellStyle name="Normal 4 2" xfId="923"/>
    <cellStyle name="Normal 4 3" xfId="924"/>
    <cellStyle name="Normal 4 4" xfId="925"/>
    <cellStyle name="Normal 4 5" xfId="926"/>
    <cellStyle name="Normal 4 6" xfId="927"/>
    <cellStyle name="Normal 4 7" xfId="928"/>
    <cellStyle name="Normal 4 8" xfId="929"/>
    <cellStyle name="Normal 4 9" xfId="930"/>
    <cellStyle name="Normal 5" xfId="931"/>
    <cellStyle name="Normal 5 10" xfId="932"/>
    <cellStyle name="Normal 5 11" xfId="933"/>
    <cellStyle name="Normal 5 12" xfId="934"/>
    <cellStyle name="Normal 5 13" xfId="935"/>
    <cellStyle name="Normal 5 14" xfId="936"/>
    <cellStyle name="Normal 5 2" xfId="937"/>
    <cellStyle name="Normal 5 2 2" xfId="938"/>
    <cellStyle name="Normal 5 2 3" xfId="939"/>
    <cellStyle name="Normal 5 3" xfId="940"/>
    <cellStyle name="Normal 5 4" xfId="941"/>
    <cellStyle name="Normal 5 5" xfId="942"/>
    <cellStyle name="Normal 5 6" xfId="943"/>
    <cellStyle name="Normal 5 7" xfId="944"/>
    <cellStyle name="Normal 5 8" xfId="945"/>
    <cellStyle name="Normal 5 9" xfId="946"/>
    <cellStyle name="Normal 6" xfId="947"/>
    <cellStyle name="Normal 6 10" xfId="948"/>
    <cellStyle name="Normal 6 11" xfId="949"/>
    <cellStyle name="Normal 6 12" xfId="950"/>
    <cellStyle name="Normal 6 2" xfId="951"/>
    <cellStyle name="Normal 6 2 2" xfId="952"/>
    <cellStyle name="Normal 6 2 3" xfId="953"/>
    <cellStyle name="Normal 6 3" xfId="954"/>
    <cellStyle name="Normal 6 4" xfId="955"/>
    <cellStyle name="Normal 6 5" xfId="956"/>
    <cellStyle name="Normal 6 6" xfId="957"/>
    <cellStyle name="Normal 6 7" xfId="958"/>
    <cellStyle name="Normal 6 8" xfId="959"/>
    <cellStyle name="Normal 6 9" xfId="960"/>
    <cellStyle name="Normal 7" xfId="961"/>
    <cellStyle name="Normal 8" xfId="962"/>
    <cellStyle name="Normal 8 2" xfId="963"/>
    <cellStyle name="Normal 85" xfId="964"/>
    <cellStyle name="Normal 87" xfId="965"/>
    <cellStyle name="Normal 9" xfId="966"/>
    <cellStyle name="Normal 9 2" xfId="967"/>
    <cellStyle name="Normal 9 3" xfId="968"/>
    <cellStyle name="Normal 9 4" xfId="969"/>
    <cellStyle name="Normal_Planilha com Declaração RT" xfId="970"/>
    <cellStyle name="Nota" xfId="971"/>
    <cellStyle name="Nota 10" xfId="972"/>
    <cellStyle name="Nota 11" xfId="973"/>
    <cellStyle name="Nota 12" xfId="974"/>
    <cellStyle name="Nota 13" xfId="975"/>
    <cellStyle name="Nota 2" xfId="976"/>
    <cellStyle name="Nota 2 10" xfId="977"/>
    <cellStyle name="Nota 2 11" xfId="978"/>
    <cellStyle name="Nota 2 12" xfId="979"/>
    <cellStyle name="Nota 2 13" xfId="980"/>
    <cellStyle name="Nota 2 14" xfId="981"/>
    <cellStyle name="Nota 2 2" xfId="982"/>
    <cellStyle name="Nota 2 2 2" xfId="983"/>
    <cellStyle name="Nota 2 2_PLANILHA LICITAÇÃO - R5" xfId="984"/>
    <cellStyle name="Nota 2 3" xfId="985"/>
    <cellStyle name="Nota 2 3 2" xfId="986"/>
    <cellStyle name="Nota 2 3 3" xfId="987"/>
    <cellStyle name="Nota 2 3 4" xfId="988"/>
    <cellStyle name="Nota 2 4" xfId="989"/>
    <cellStyle name="Nota 2 5" xfId="990"/>
    <cellStyle name="Nota 2 6" xfId="991"/>
    <cellStyle name="Nota 2 7" xfId="992"/>
    <cellStyle name="Nota 2 8" xfId="993"/>
    <cellStyle name="Nota 2 9" xfId="994"/>
    <cellStyle name="Nota 2_ÁLVARO JOSÉ DOS SANTOS" xfId="995"/>
    <cellStyle name="Nota 3" xfId="996"/>
    <cellStyle name="Nota 3 2" xfId="997"/>
    <cellStyle name="Nota 3 3" xfId="998"/>
    <cellStyle name="Nota 3_PLANILHA CONSILL LICITAÇÃO" xfId="999"/>
    <cellStyle name="Nota 4 2" xfId="1000"/>
    <cellStyle name="Nota 4 3" xfId="1001"/>
    <cellStyle name="Nota 4 4" xfId="1002"/>
    <cellStyle name="Nota 5" xfId="1003"/>
    <cellStyle name="Nota 5 2" xfId="1004"/>
    <cellStyle name="Nota 5 3" xfId="1005"/>
    <cellStyle name="Nota 6" xfId="1006"/>
    <cellStyle name="Nota 6 2" xfId="1007"/>
    <cellStyle name="Nota 6 3" xfId="1008"/>
    <cellStyle name="Nota 7" xfId="1009"/>
    <cellStyle name="Nota 8" xfId="1010"/>
    <cellStyle name="Nota 9" xfId="1011"/>
    <cellStyle name="Note" xfId="1012"/>
    <cellStyle name="Note 2" xfId="1013"/>
    <cellStyle name="Note 2 2" xfId="1014"/>
    <cellStyle name="Note_PLANILHA LICITAÇÃO - R5" xfId="1015"/>
    <cellStyle name="Output" xfId="1016"/>
    <cellStyle name="Output 2" xfId="1017"/>
    <cellStyle name="Output_PLANILHA LICITAÇÃO - R5" xfId="1018"/>
    <cellStyle name="Percentual" xfId="1019"/>
    <cellStyle name="Percentual 2" xfId="1020"/>
    <cellStyle name="Percentual 2 2" xfId="1021"/>
    <cellStyle name="Percentual 2 2 2" xfId="1022"/>
    <cellStyle name="Percentual 2 2 3" xfId="1023"/>
    <cellStyle name="Percentual 2 3" xfId="1024"/>
    <cellStyle name="Percentual 2 4" xfId="1025"/>
    <cellStyle name="Percentual 3" xfId="1026"/>
    <cellStyle name="Percentual 4" xfId="1027"/>
    <cellStyle name="Percentual 5" xfId="1028"/>
    <cellStyle name="Percentual 6" xfId="1029"/>
    <cellStyle name="Percentual 7" xfId="1030"/>
    <cellStyle name="Percentual_PLANILHA LICITAÇÃO - R5" xfId="1031"/>
    <cellStyle name="Ponto" xfId="1032"/>
    <cellStyle name="Ponto 2" xfId="1033"/>
    <cellStyle name="Ponto 2 2" xfId="1034"/>
    <cellStyle name="Ponto 2 2 2" xfId="1035"/>
    <cellStyle name="Ponto 2 2 3" xfId="1036"/>
    <cellStyle name="Ponto 2 3" xfId="1037"/>
    <cellStyle name="Ponto 2 4" xfId="1038"/>
    <cellStyle name="Ponto 3" xfId="1039"/>
    <cellStyle name="Ponto 4" xfId="1040"/>
    <cellStyle name="Ponto 5" xfId="1041"/>
    <cellStyle name="Ponto 6" xfId="1042"/>
    <cellStyle name="Ponto 7" xfId="1043"/>
    <cellStyle name="Ponto_PLANILHA LICITAÇÃO - R5" xfId="1044"/>
    <cellStyle name="Percent" xfId="1045"/>
    <cellStyle name="Porcentagem 10" xfId="1046"/>
    <cellStyle name="Porcentagem 2" xfId="1047"/>
    <cellStyle name="Porcentagem 2 10" xfId="1048"/>
    <cellStyle name="Porcentagem 2 11" xfId="1049"/>
    <cellStyle name="Porcentagem 2 12" xfId="1050"/>
    <cellStyle name="Porcentagem 2 13" xfId="1051"/>
    <cellStyle name="Porcentagem 2 2" xfId="1052"/>
    <cellStyle name="Porcentagem 2 2 2" xfId="1053"/>
    <cellStyle name="Porcentagem 2 3" xfId="1054"/>
    <cellStyle name="Porcentagem 2 4" xfId="1055"/>
    <cellStyle name="Porcentagem 2 5" xfId="1056"/>
    <cellStyle name="Porcentagem 2 6" xfId="1057"/>
    <cellStyle name="Porcentagem 2 7" xfId="1058"/>
    <cellStyle name="Porcentagem 2 8" xfId="1059"/>
    <cellStyle name="Porcentagem 2 9" xfId="1060"/>
    <cellStyle name="Porcentagem 2_ÁLVARO JOSÉ DOS SANTOS" xfId="1061"/>
    <cellStyle name="Porcentagem 3" xfId="1062"/>
    <cellStyle name="Porcentagem 3 2" xfId="1063"/>
    <cellStyle name="Porcentagem 3 2 2" xfId="1064"/>
    <cellStyle name="Porcentagem 3 3" xfId="1065"/>
    <cellStyle name="Porcentagem 4" xfId="1066"/>
    <cellStyle name="Porcentagem 4 2" xfId="1067"/>
    <cellStyle name="Porcentagem 5" xfId="1068"/>
    <cellStyle name="Porcentagem 5 2" xfId="1069"/>
    <cellStyle name="Porcentagem 5 3" xfId="1070"/>
    <cellStyle name="Porcentagem 6 2" xfId="1071"/>
    <cellStyle name="Porcentagem 6 3" xfId="1072"/>
    <cellStyle name="Porcentagem 6 4" xfId="1073"/>
    <cellStyle name="Porcentagem 7" xfId="1074"/>
    <cellStyle name="Porcentagem 7 2" xfId="1075"/>
    <cellStyle name="Porcentagem 8" xfId="1076"/>
    <cellStyle name="Porcentagem 9" xfId="1077"/>
    <cellStyle name="Ruim" xfId="1078"/>
    <cellStyle name="Saída" xfId="1079"/>
    <cellStyle name="Saída 10" xfId="1080"/>
    <cellStyle name="Saída 11" xfId="1081"/>
    <cellStyle name="Saída 12" xfId="1082"/>
    <cellStyle name="Saída 13" xfId="1083"/>
    <cellStyle name="Saída 2" xfId="1084"/>
    <cellStyle name="Saída 2 2" xfId="1085"/>
    <cellStyle name="Saída 2 3" xfId="1086"/>
    <cellStyle name="Saída 2 4" xfId="1087"/>
    <cellStyle name="Saída 2 5" xfId="1088"/>
    <cellStyle name="Saída 2_PLANILHA CONSILL LICITAÇÃO" xfId="1089"/>
    <cellStyle name="Saída 3" xfId="1090"/>
    <cellStyle name="Saída 3 2" xfId="1091"/>
    <cellStyle name="Saída 3_PLANILHA CONSILL LICITAÇÃO" xfId="1092"/>
    <cellStyle name="Saída 4 2" xfId="1093"/>
    <cellStyle name="Saída 5" xfId="1094"/>
    <cellStyle name="Saída 6" xfId="1095"/>
    <cellStyle name="Saída 7" xfId="1096"/>
    <cellStyle name="Saída 8" xfId="1097"/>
    <cellStyle name="Saída 9" xfId="1098"/>
    <cellStyle name="Separador de m" xfId="1099"/>
    <cellStyle name="Separador de m 2" xfId="1100"/>
    <cellStyle name="Separador de m 2 2" xfId="1101"/>
    <cellStyle name="Separador de m 2 2 2" xfId="1102"/>
    <cellStyle name="Separador de m 2 2 3" xfId="1103"/>
    <cellStyle name="Separador de m 2 3" xfId="1104"/>
    <cellStyle name="Separador de m 2 4" xfId="1105"/>
    <cellStyle name="Separador de m 3" xfId="1106"/>
    <cellStyle name="Separador de m 4" xfId="1107"/>
    <cellStyle name="Separador de m 5" xfId="1108"/>
    <cellStyle name="Separador de m 6" xfId="1109"/>
    <cellStyle name="Separador de m 7" xfId="1110"/>
    <cellStyle name="Separador de m_PLANILHA LICITAÇÃO - R5" xfId="1111"/>
    <cellStyle name="Comma" xfId="1112"/>
    <cellStyle name="Comma [0]" xfId="1113"/>
    <cellStyle name="Separador de milhares 10" xfId="1114"/>
    <cellStyle name="Separador de milhares 10 2" xfId="1115"/>
    <cellStyle name="Separador de milhares 10 2 2" xfId="1116"/>
    <cellStyle name="Separador de milhares 10 2 3" xfId="1117"/>
    <cellStyle name="Separador de milhares 10 2 4" xfId="1118"/>
    <cellStyle name="Separador de milhares 10 3" xfId="1119"/>
    <cellStyle name="Separador de milhares 10 4" xfId="1120"/>
    <cellStyle name="Separador de milhares 10 5" xfId="1121"/>
    <cellStyle name="Separador de milhares 11" xfId="1122"/>
    <cellStyle name="Separador de milhares 2" xfId="1123"/>
    <cellStyle name="Separador de milhares 2 10" xfId="1124"/>
    <cellStyle name="Separador de milhares 2 11" xfId="1125"/>
    <cellStyle name="Separador de milhares 2 12" xfId="1126"/>
    <cellStyle name="Separador de milhares 2 13" xfId="1127"/>
    <cellStyle name="Separador de milhares 2 2" xfId="1128"/>
    <cellStyle name="Separador de milhares 2 2 2" xfId="1129"/>
    <cellStyle name="Separador de milhares 2 2 3" xfId="1130"/>
    <cellStyle name="Separador de milhares 2 2 4" xfId="1131"/>
    <cellStyle name="Separador de milhares 2 2 5" xfId="1132"/>
    <cellStyle name="Separador de milhares 2 3" xfId="1133"/>
    <cellStyle name="Separador de milhares 2 3 2" xfId="1134"/>
    <cellStyle name="Separador de milhares 2 3 3" xfId="1135"/>
    <cellStyle name="Separador de milhares 2 3 4" xfId="1136"/>
    <cellStyle name="Separador de milhares 2 4" xfId="1137"/>
    <cellStyle name="Separador de milhares 2 4 2" xfId="1138"/>
    <cellStyle name="Separador de milhares 2 5" xfId="1139"/>
    <cellStyle name="Separador de milhares 2 6" xfId="1140"/>
    <cellStyle name="Separador de milhares 2 7" xfId="1141"/>
    <cellStyle name="Separador de milhares 2 8" xfId="1142"/>
    <cellStyle name="Separador de milhares 2 9" xfId="1143"/>
    <cellStyle name="Separador de milhares 2_ÁLVARO JOSÉ DOS SANTOS" xfId="1144"/>
    <cellStyle name="Separador de milhares 3" xfId="1145"/>
    <cellStyle name="Separador de milhares 3 10" xfId="1146"/>
    <cellStyle name="Separador de milhares 3 11" xfId="1147"/>
    <cellStyle name="Separador de milhares 3 12" xfId="1148"/>
    <cellStyle name="Separador de milhares 3 2" xfId="1149"/>
    <cellStyle name="Separador de milhares 3 2 2" xfId="1150"/>
    <cellStyle name="Separador de milhares 3 2 2 2" xfId="1151"/>
    <cellStyle name="Separador de milhares 3 2 2 3" xfId="1152"/>
    <cellStyle name="Separador de milhares 3 3" xfId="1153"/>
    <cellStyle name="Separador de milhares 3 3 2" xfId="1154"/>
    <cellStyle name="Separador de milhares 3 3 3" xfId="1155"/>
    <cellStyle name="Separador de milhares 3 3 4" xfId="1156"/>
    <cellStyle name="Separador de milhares 3 4" xfId="1157"/>
    <cellStyle name="Separador de milhares 3 4 2" xfId="1158"/>
    <cellStyle name="Separador de milhares 3 4 3" xfId="1159"/>
    <cellStyle name="Separador de milhares 3 5" xfId="1160"/>
    <cellStyle name="Separador de milhares 3 6" xfId="1161"/>
    <cellStyle name="Separador de milhares 3 7" xfId="1162"/>
    <cellStyle name="Separador de milhares 3 8" xfId="1163"/>
    <cellStyle name="Separador de milhares 3 9" xfId="1164"/>
    <cellStyle name="Separador de milhares 3_ÁLVARO JOSÉ DOS SANTOS" xfId="1165"/>
    <cellStyle name="Separador de milhares 4" xfId="1166"/>
    <cellStyle name="Separador de milhares 4 2" xfId="1167"/>
    <cellStyle name="Separador de milhares 4 2 2" xfId="1168"/>
    <cellStyle name="Separador de milhares 4_ÁLVARO JOSÉ DOS SANTOS" xfId="1169"/>
    <cellStyle name="Separador de milhares 5" xfId="1170"/>
    <cellStyle name="Separador de milhares 5 2" xfId="1171"/>
    <cellStyle name="Separador de milhares 5 2 2" xfId="1172"/>
    <cellStyle name="Separador de milhares 5 3" xfId="1173"/>
    <cellStyle name="Separador de milhares 5 3 2" xfId="1174"/>
    <cellStyle name="Separador de milhares 5 3 3" xfId="1175"/>
    <cellStyle name="Separador de milhares 5 4" xfId="1176"/>
    <cellStyle name="Separador de milhares 5_ÁLVARO JOSÉ DOS SANTOS" xfId="1177"/>
    <cellStyle name="Separador de milhares 6" xfId="1178"/>
    <cellStyle name="Separador de milhares 6 2" xfId="1179"/>
    <cellStyle name="Separador de milhares 6 3" xfId="1180"/>
    <cellStyle name="Separador de milhares 6 4" xfId="1181"/>
    <cellStyle name="Status" xfId="1182"/>
    <cellStyle name="Status 2" xfId="1183"/>
    <cellStyle name="Text" xfId="1184"/>
    <cellStyle name="Text 2" xfId="1185"/>
    <cellStyle name="Texto de Aviso" xfId="1186"/>
    <cellStyle name="Texto de Aviso 10" xfId="1187"/>
    <cellStyle name="Texto de Aviso 11" xfId="1188"/>
    <cellStyle name="Texto de Aviso 12" xfId="1189"/>
    <cellStyle name="Texto de Aviso 13" xfId="1190"/>
    <cellStyle name="Texto de Aviso 2" xfId="1191"/>
    <cellStyle name="Texto de Aviso 2 2" xfId="1192"/>
    <cellStyle name="Texto de Aviso 2 3" xfId="1193"/>
    <cellStyle name="Texto de Aviso 2 4" xfId="1194"/>
    <cellStyle name="Texto de Aviso 2 5" xfId="1195"/>
    <cellStyle name="Texto de Aviso 3" xfId="1196"/>
    <cellStyle name="Texto de Aviso 3 2" xfId="1197"/>
    <cellStyle name="Texto de Aviso 4 2" xfId="1198"/>
    <cellStyle name="Texto de Aviso 5" xfId="1199"/>
    <cellStyle name="Texto de Aviso 6" xfId="1200"/>
    <cellStyle name="Texto de Aviso 7" xfId="1201"/>
    <cellStyle name="Texto de Aviso 8" xfId="1202"/>
    <cellStyle name="Texto de Aviso 9" xfId="1203"/>
    <cellStyle name="Texto Explicativo" xfId="1204"/>
    <cellStyle name="Texto Explicativo 10" xfId="1205"/>
    <cellStyle name="Texto Explicativo 11" xfId="1206"/>
    <cellStyle name="Texto Explicativo 12" xfId="1207"/>
    <cellStyle name="Texto Explicativo 13" xfId="1208"/>
    <cellStyle name="Texto Explicativo 2" xfId="1209"/>
    <cellStyle name="Texto Explicativo 2 2" xfId="1210"/>
    <cellStyle name="Texto Explicativo 2 3" xfId="1211"/>
    <cellStyle name="Texto Explicativo 2 4" xfId="1212"/>
    <cellStyle name="Texto Explicativo 2 5" xfId="1213"/>
    <cellStyle name="Texto Explicativo 3" xfId="1214"/>
    <cellStyle name="Texto Explicativo 3 2" xfId="1215"/>
    <cellStyle name="Texto Explicativo 4 2" xfId="1216"/>
    <cellStyle name="Texto Explicativo 5" xfId="1217"/>
    <cellStyle name="Texto Explicativo 6" xfId="1218"/>
    <cellStyle name="Texto Explicativo 7" xfId="1219"/>
    <cellStyle name="Texto Explicativo 8" xfId="1220"/>
    <cellStyle name="Texto Explicativo 9" xfId="1221"/>
    <cellStyle name="Title" xfId="1222"/>
    <cellStyle name="Título" xfId="1223"/>
    <cellStyle name="Título 1" xfId="1224"/>
    <cellStyle name="Título 1 1" xfId="1225"/>
    <cellStyle name="Título 1 10" xfId="1226"/>
    <cellStyle name="Título 1 11" xfId="1227"/>
    <cellStyle name="Título 1 12" xfId="1228"/>
    <cellStyle name="Título 1 13" xfId="1229"/>
    <cellStyle name="Título 1 2" xfId="1230"/>
    <cellStyle name="Título 1 2 2" xfId="1231"/>
    <cellStyle name="Título 1 2 3" xfId="1232"/>
    <cellStyle name="Título 1 2 4" xfId="1233"/>
    <cellStyle name="Título 1 2 5" xfId="1234"/>
    <cellStyle name="Título 1 2_PLANILHA CONSILL LICITAÇÃO" xfId="1235"/>
    <cellStyle name="Título 1 3" xfId="1236"/>
    <cellStyle name="Título 1 3 2" xfId="1237"/>
    <cellStyle name="Título 1 3_PLANILHA CONSILL LICITAÇÃO" xfId="1238"/>
    <cellStyle name="Título 1 4 2" xfId="1239"/>
    <cellStyle name="Título 1 5" xfId="1240"/>
    <cellStyle name="Título 1 6" xfId="1241"/>
    <cellStyle name="Título 1 7" xfId="1242"/>
    <cellStyle name="Título 1 8" xfId="1243"/>
    <cellStyle name="Título 1 9" xfId="1244"/>
    <cellStyle name="Título 10" xfId="1245"/>
    <cellStyle name="Título 11" xfId="1246"/>
    <cellStyle name="Título 12" xfId="1247"/>
    <cellStyle name="Título 13" xfId="1248"/>
    <cellStyle name="Título 14" xfId="1249"/>
    <cellStyle name="Título 15" xfId="1250"/>
    <cellStyle name="Título 16" xfId="1251"/>
    <cellStyle name="Título 2" xfId="1252"/>
    <cellStyle name="Título 2 10" xfId="1253"/>
    <cellStyle name="Título 2 11" xfId="1254"/>
    <cellStyle name="Título 2 12" xfId="1255"/>
    <cellStyle name="Título 2 13" xfId="1256"/>
    <cellStyle name="Título 2 2" xfId="1257"/>
    <cellStyle name="Título 2 2 2" xfId="1258"/>
    <cellStyle name="Título 2 2 3" xfId="1259"/>
    <cellStyle name="Título 2 2 4" xfId="1260"/>
    <cellStyle name="Título 2 2 5" xfId="1261"/>
    <cellStyle name="Título 2 2_PLANILHA CONSILL LICITAÇÃO" xfId="1262"/>
    <cellStyle name="Título 2 3" xfId="1263"/>
    <cellStyle name="Título 2 3 2" xfId="1264"/>
    <cellStyle name="Título 2 3_PLANILHA CONSILL LICITAÇÃO" xfId="1265"/>
    <cellStyle name="Título 2 4 2" xfId="1266"/>
    <cellStyle name="Título 2 5" xfId="1267"/>
    <cellStyle name="Título 2 6" xfId="1268"/>
    <cellStyle name="Título 2 7" xfId="1269"/>
    <cellStyle name="Título 2 8" xfId="1270"/>
    <cellStyle name="Título 2 9" xfId="1271"/>
    <cellStyle name="Título 3" xfId="1272"/>
    <cellStyle name="Título 3 10" xfId="1273"/>
    <cellStyle name="Título 3 11" xfId="1274"/>
    <cellStyle name="Título 3 12" xfId="1275"/>
    <cellStyle name="Título 3 13" xfId="1276"/>
    <cellStyle name="Título 3 2" xfId="1277"/>
    <cellStyle name="Título 3 2 2" xfId="1278"/>
    <cellStyle name="Título 3 2 3" xfId="1279"/>
    <cellStyle name="Título 3 2 4" xfId="1280"/>
    <cellStyle name="Título 3 2 5" xfId="1281"/>
    <cellStyle name="Título 3 2_PLANILHA CONSILL LICITAÇÃO" xfId="1282"/>
    <cellStyle name="Título 3 3" xfId="1283"/>
    <cellStyle name="Título 3 3 2" xfId="1284"/>
    <cellStyle name="Título 3 3_PLANILHA CONSILL LICITAÇÃO" xfId="1285"/>
    <cellStyle name="Título 3 4 2" xfId="1286"/>
    <cellStyle name="Título 3 5" xfId="1287"/>
    <cellStyle name="Título 3 6" xfId="1288"/>
    <cellStyle name="Título 3 7" xfId="1289"/>
    <cellStyle name="Título 3 8" xfId="1290"/>
    <cellStyle name="Título 3 9" xfId="1291"/>
    <cellStyle name="Título 4" xfId="1292"/>
    <cellStyle name="Título 4 10" xfId="1293"/>
    <cellStyle name="Título 4 11" xfId="1294"/>
    <cellStyle name="Título 4 12" xfId="1295"/>
    <cellStyle name="Título 4 13" xfId="1296"/>
    <cellStyle name="Título 4 2" xfId="1297"/>
    <cellStyle name="Título 4 2 2" xfId="1298"/>
    <cellStyle name="Título 4 2 3" xfId="1299"/>
    <cellStyle name="Título 4 2 4" xfId="1300"/>
    <cellStyle name="Título 4 2 5" xfId="1301"/>
    <cellStyle name="Título 4 3" xfId="1302"/>
    <cellStyle name="Título 4 3 2" xfId="1303"/>
    <cellStyle name="Título 4 4 2" xfId="1304"/>
    <cellStyle name="Título 4 5" xfId="1305"/>
    <cellStyle name="Título 4 6" xfId="1306"/>
    <cellStyle name="Título 4 7" xfId="1307"/>
    <cellStyle name="Título 4 8" xfId="1308"/>
    <cellStyle name="Título 4 9" xfId="1309"/>
    <cellStyle name="Título 5" xfId="1310"/>
    <cellStyle name="Título 5 2" xfId="1311"/>
    <cellStyle name="Título 5 3" xfId="1312"/>
    <cellStyle name="Título 5 3 2" xfId="1313"/>
    <cellStyle name="Título 5 3 3" xfId="1314"/>
    <cellStyle name="Título 5 4" xfId="1315"/>
    <cellStyle name="Título 5 5" xfId="1316"/>
    <cellStyle name="Título 6" xfId="1317"/>
    <cellStyle name="Título 6 2" xfId="1318"/>
    <cellStyle name="Título 7 2" xfId="1319"/>
    <cellStyle name="Título 8" xfId="1320"/>
    <cellStyle name="Título 9" xfId="1321"/>
    <cellStyle name="Titulo1" xfId="1322"/>
    <cellStyle name="Titulo1 2" xfId="1323"/>
    <cellStyle name="Titulo1 2 2" xfId="1324"/>
    <cellStyle name="Titulo1 2 2 2" xfId="1325"/>
    <cellStyle name="Titulo1 2 2 3" xfId="1326"/>
    <cellStyle name="Titulo1 2 3" xfId="1327"/>
    <cellStyle name="Titulo1 2 4" xfId="1328"/>
    <cellStyle name="Titulo1 3" xfId="1329"/>
    <cellStyle name="Titulo1 4" xfId="1330"/>
    <cellStyle name="Titulo1 5" xfId="1331"/>
    <cellStyle name="Titulo1 6" xfId="1332"/>
    <cellStyle name="Titulo1 7" xfId="1333"/>
    <cellStyle name="Titulo1_PLANILHA LICITAÇÃO - R5" xfId="1334"/>
    <cellStyle name="Titulo2" xfId="1335"/>
    <cellStyle name="Titulo2 2" xfId="1336"/>
    <cellStyle name="Titulo2 2 2" xfId="1337"/>
    <cellStyle name="Titulo2 2 2 2" xfId="1338"/>
    <cellStyle name="Titulo2 2 2 3" xfId="1339"/>
    <cellStyle name="Titulo2 2 3" xfId="1340"/>
    <cellStyle name="Titulo2 2 4" xfId="1341"/>
    <cellStyle name="Titulo2 3" xfId="1342"/>
    <cellStyle name="Titulo2 4" xfId="1343"/>
    <cellStyle name="Titulo2 5" xfId="1344"/>
    <cellStyle name="Titulo2 6" xfId="1345"/>
    <cellStyle name="Titulo2 7" xfId="1346"/>
    <cellStyle name="Titulo2_PLANILHA LICITAÇÃO - R5" xfId="1347"/>
    <cellStyle name="Total" xfId="1348"/>
    <cellStyle name="Total 10" xfId="1349"/>
    <cellStyle name="Total 11" xfId="1350"/>
    <cellStyle name="Total 12" xfId="1351"/>
    <cellStyle name="Total 13" xfId="1352"/>
    <cellStyle name="Total 2" xfId="1353"/>
    <cellStyle name="Total 2 2" xfId="1354"/>
    <cellStyle name="Total 2 3" xfId="1355"/>
    <cellStyle name="Total 2 4" xfId="1356"/>
    <cellStyle name="Total 2 5" xfId="1357"/>
    <cellStyle name="Total 2_PLANILHA CONSILL LICITAÇÃO" xfId="1358"/>
    <cellStyle name="Total 3" xfId="1359"/>
    <cellStyle name="Total 3 2" xfId="1360"/>
    <cellStyle name="Total 3_PLANILHA CONSILL LICITAÇÃO" xfId="1361"/>
    <cellStyle name="Total 4 2" xfId="1362"/>
    <cellStyle name="Total 5" xfId="1363"/>
    <cellStyle name="Total 6" xfId="1364"/>
    <cellStyle name="Total 7" xfId="1365"/>
    <cellStyle name="Total 8" xfId="1366"/>
    <cellStyle name="Total 9" xfId="1367"/>
    <cellStyle name="Vírgula 2" xfId="1368"/>
    <cellStyle name="Vírgula 2 2" xfId="1369"/>
    <cellStyle name="Vírgula 2 2 2" xfId="1370"/>
    <cellStyle name="Vírgula 2 2 2 2" xfId="1371"/>
    <cellStyle name="Vírgula 2 2 2 3" xfId="1372"/>
    <cellStyle name="Vírgula 2 2 3" xfId="1373"/>
    <cellStyle name="Vírgula 2 3" xfId="1374"/>
    <cellStyle name="Vírgula 2 3 2" xfId="1375"/>
    <cellStyle name="Vírgula 2 3 3" xfId="1376"/>
    <cellStyle name="Vírgula 2 3 4" xfId="1377"/>
    <cellStyle name="Vírgula 2 4" xfId="1378"/>
    <cellStyle name="Vírgula 2 4 2" xfId="1379"/>
    <cellStyle name="Vírgula 2 4 3" xfId="1380"/>
    <cellStyle name="Vírgula 2 5" xfId="1381"/>
    <cellStyle name="Vírgula 2 6" xfId="1382"/>
    <cellStyle name="Vírgula 2_ÁLVARO JOSÉ DOS SANTOS" xfId="1383"/>
    <cellStyle name="Vírgula 3" xfId="1384"/>
    <cellStyle name="Vírgula 3 2" xfId="1385"/>
    <cellStyle name="Vírgula 3 2 2" xfId="1386"/>
    <cellStyle name="Vírgula 3 2 2 2" xfId="1387"/>
    <cellStyle name="Vírgula 3 2 2 3" xfId="1388"/>
    <cellStyle name="Vírgula 3 2 3" xfId="1389"/>
    <cellStyle name="Vírgula 3 3" xfId="1390"/>
    <cellStyle name="Vírgula 3 4" xfId="1391"/>
    <cellStyle name="Vírgula 4" xfId="1392"/>
    <cellStyle name="Vírgula 4 2" xfId="1393"/>
    <cellStyle name="Vírgula 4 2 2" xfId="1394"/>
    <cellStyle name="Vírgula 4 2 3" xfId="1395"/>
    <cellStyle name="Vírgula 4 3" xfId="1396"/>
    <cellStyle name="Vírgula 5" xfId="1397"/>
    <cellStyle name="Vírgula 6" xfId="1398"/>
    <cellStyle name="Vírgula 7" xfId="1399"/>
    <cellStyle name="Vírgula 7 2" xfId="1400"/>
    <cellStyle name="Vírgula 9" xfId="1401"/>
    <cellStyle name="Warning" xfId="1402"/>
    <cellStyle name="Warning 2" xfId="1403"/>
    <cellStyle name="Warning Text" xfId="1404"/>
    <cellStyle name="Warning_Planilha Orçamentária - Conde Dolabela - Gustavo Barbi" xfId="1405"/>
  </cellStyles>
  <dxfs count="6">
    <dxf>
      <fill>
        <patternFill patternType="gray125">
          <bgColor indexed="51"/>
        </patternFill>
      </fill>
    </dxf>
    <dxf>
      <font>
        <color indexed="10"/>
      </font>
      <fill>
        <patternFill>
          <bgColor indexed="51"/>
        </patternFill>
      </fill>
    </dxf>
    <dxf>
      <font>
        <color indexed="12"/>
      </font>
      <fill>
        <patternFill>
          <bgColor indexed="27"/>
        </patternFill>
      </fill>
    </dxf>
    <dxf>
      <font>
        <b/>
        <i/>
        <color indexed="10"/>
      </font>
    </dxf>
    <dxf>
      <fill>
        <patternFill patternType="gray0625">
          <bgColor indexed="51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47625</xdr:rowOff>
    </xdr:from>
    <xdr:to>
      <xdr:col>5</xdr:col>
      <xdr:colOff>381000</xdr:colOff>
      <xdr:row>0</xdr:row>
      <xdr:rowOff>685800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409825" y="47625"/>
          <a:ext cx="40576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LAGOA SANTA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Municipal de desenvolvimento Urbano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Obras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619125</xdr:colOff>
      <xdr:row>0</xdr:row>
      <xdr:rowOff>762000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057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0</xdr:row>
      <xdr:rowOff>180975</xdr:rowOff>
    </xdr:from>
    <xdr:to>
      <xdr:col>9</xdr:col>
      <xdr:colOff>1028700</xdr:colOff>
      <xdr:row>1</xdr:row>
      <xdr:rowOff>257175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733550" y="180975"/>
          <a:ext cx="4191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LAGOA SANTA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Municipal de desenvolvimento Urbano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Obras</a:t>
          </a:r>
        </a:p>
      </xdr:txBody>
    </xdr:sp>
    <xdr:clientData/>
  </xdr:twoCellAnchor>
  <xdr:twoCellAnchor>
    <xdr:from>
      <xdr:col>1</xdr:col>
      <xdr:colOff>390525</xdr:colOff>
      <xdr:row>0</xdr:row>
      <xdr:rowOff>219075</xdr:rowOff>
    </xdr:from>
    <xdr:to>
      <xdr:col>1</xdr:col>
      <xdr:colOff>1076325</xdr:colOff>
      <xdr:row>1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19075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47625</xdr:rowOff>
    </xdr:from>
    <xdr:to>
      <xdr:col>7</xdr:col>
      <xdr:colOff>1038225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66800" y="47625"/>
          <a:ext cx="6334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LAGOA SANTA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Municipal de desenvolvimento Urbano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Obras</a:t>
          </a:r>
        </a:p>
      </xdr:txBody>
    </xdr:sp>
    <xdr:clientData/>
  </xdr:twoCellAnchor>
  <xdr:twoCellAnchor>
    <xdr:from>
      <xdr:col>0</xdr:col>
      <xdr:colOff>180975</xdr:colOff>
      <xdr:row>0</xdr:row>
      <xdr:rowOff>66675</xdr:rowOff>
    </xdr:from>
    <xdr:to>
      <xdr:col>1</xdr:col>
      <xdr:colOff>66675</xdr:colOff>
      <xdr:row>0</xdr:row>
      <xdr:rowOff>542925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Meus%20Documentos\FV-DN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%20DELL\PMLS\MODELO%20PLANILHA%20E%20BDI%20ATUALIZADOS%20GIGOV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QUIVOS%20SEOS\INFRAESTRUTURA\Arquivos%202021\AMADEUS%20-%20COMPLEXO%20ESPORTIVO\INFRA%20-%20DRENAGEM%20E%20IRRIGA&#199;&#195;O\PLANILHA%20INFRA%20AMADEUS%20-%20DRENAGEM%20E%20IRRIGA&#199;&#195;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QUIVOS%20SEOS\ESPORTE%20E%20LAZER\ARQUIVOS%202018\PISTA%20DE%20SKATE\COMPOSI&#199;&#213;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quivos%20internos\Quadro%20de%20quantidades\ORCAMEN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QUIVOS%20SEOS\INFRAESTRUTURA\Arquivos%202017\ASCAMARE\PARA%20LICITA&#199;&#195;O\PLANILHA%20OR&#199;AMENT&#193;RIA%20ASCAMARE%20-%20LICITA&#199;&#195;O%20-%20R6%20-%20GRA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0798\TECNICO\TEACOMP\LOTE06\P09\P10\RELAT6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QUIVOS%20SEOS\ESPORTE%20E%20LAZER\ARQUIVOS%202018\PISTA%20DE%20SKATE\REVIS&#195;O%2028-01-2019%20-%20gustavo\Pista%20de%20SKATE%2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\Br-482mg\Volume1\CANA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Projetos\Marcilio\TO-010\Meus%20documentos\EGESA\Br-482mg\Volume1\CANA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rquivos%20internos\Quadro%20de%20quantidades\ORCAMEN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QUIVOS%20SEOS\ESPORTE%20E%20LAZER\ARQUIVOS%202018\PISTA%20DE%20SKATE\REVIS&#195;O%2028-01-2019%20-%20gustavo\COMPOSI&#199;&#213;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ntas.tcu.gov.br/Users\Richelieu\Desktop\DIPAC\TERMOS_DE_REFER&#202;NCIA\LIMPEZA_COPEIRAGEM\SE_MA\Custo%20Material%20e%20Equipamentos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QUIVOS%20SEOS\EDUCA&#199;&#195;O\ARQUIVO2018\2%20PARTE%20OBRA%20ESCOLA%20D.MARUCAS%20-%20A%20LICITAR\CD%20LICITA&#199;&#195;O\PLANILHA%20OR&#199;AMENT&#193;RIA%20MARUCAS%20R5%20-%20LICITA&#199;&#195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BDI TCU 2622 - EDIF"/>
      <sheetName val="BDI TCU 2622 -URBANAS "/>
      <sheetName val="BDI TCU 2622 -SANEAMENTO"/>
      <sheetName val="BDI TCU 2622 - ELET"/>
      <sheetName val="BDI TCU 2622 - MAT.EQUIP"/>
      <sheetName val="BDI TCU 2622 PORT.MAR.FLU"/>
      <sheetName val="QCI"/>
      <sheetName val="CRONOGRAMA FINAN"/>
      <sheetName val="CRONOGRAMA FÍSICO"/>
    </sheetNames>
    <sheetDataSet>
      <sheetData sheetId="0">
        <row r="11">
          <cell r="N11" t="str">
            <v>MG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BDI TCU 2622 -URBANAS"/>
      <sheetName val="CRONOGRAMA"/>
      <sheetName val="COMPOSIÇÃO"/>
      <sheetName val="COTAÇÕES"/>
    </sheetNames>
    <sheetDataSet>
      <sheetData sheetId="0">
        <row r="8">
          <cell r="F8" t="str">
            <v>(    ) DIRETA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ÃO 1"/>
      <sheetName val="COMPOSIÇÃO 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orcamentodnerL1"/>
      <sheetName val="qorcamentodnerL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ASCAMARE"/>
      <sheetName val="BDI TCU 2622 -URBANAS"/>
      <sheetName val="CRONOGRA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_ORIGINAL"/>
      <sheetName val="RESUMO_AU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ÁRIA"/>
      <sheetName val="Mémoria de Cálculo - obra"/>
      <sheetName val="CRONOGRAMA"/>
      <sheetName val="BDI TCU 2622 - EDIF"/>
      <sheetName val="CPU  (1)"/>
      <sheetName val="CPU 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orcamentodnerL1"/>
      <sheetName val="qorcamentodnerL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ÃO 1"/>
      <sheetName val="COMPOSIÇÃO 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eriais"/>
      <sheetName val="Equipamentos"/>
      <sheetName val="ORÇ EQUIP"/>
      <sheetName val="QuQua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ARIA GERAL"/>
      <sheetName val="CRONOGRAMA"/>
      <sheetName val="BDI TCU 2622 - EDIF"/>
      <sheetName val="COMPOSIÇÃO 1"/>
      <sheetName val="Planilh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showZeros="0" tabSelected="1" view="pageBreakPreview" zoomScaleSheetLayoutView="100" workbookViewId="0" topLeftCell="A1">
      <selection activeCell="C20" sqref="C20:D20"/>
    </sheetView>
  </sheetViews>
  <sheetFormatPr defaultColWidth="9.140625" defaultRowHeight="12.75"/>
  <cols>
    <col min="1" max="1" width="7.57421875" style="1" customWidth="1"/>
    <col min="2" max="2" width="10.28125" style="1" customWidth="1"/>
    <col min="3" max="3" width="13.421875" style="1" customWidth="1"/>
    <col min="4" max="4" width="50.8515625" style="1" customWidth="1"/>
    <col min="5" max="5" width="9.140625" style="1" customWidth="1"/>
    <col min="6" max="6" width="12.8515625" style="1" customWidth="1"/>
    <col min="7" max="8" width="12.140625" style="1" customWidth="1"/>
    <col min="9" max="9" width="13.421875" style="1" customWidth="1"/>
    <col min="10" max="16384" width="9.140625" style="1" customWidth="1"/>
  </cols>
  <sheetData>
    <row r="1" spans="1:9" ht="60.75" customHeight="1">
      <c r="A1" s="39"/>
      <c r="B1" s="20"/>
      <c r="C1" s="20"/>
      <c r="D1" s="123"/>
      <c r="E1" s="123"/>
      <c r="F1" s="123"/>
      <c r="G1" s="123"/>
      <c r="H1" s="123"/>
      <c r="I1" s="124"/>
    </row>
    <row r="2" spans="1:9" ht="3.75" customHeight="1" thickBot="1">
      <c r="A2" s="117"/>
      <c r="B2" s="118"/>
      <c r="C2" s="118"/>
      <c r="D2" s="118"/>
      <c r="E2" s="118"/>
      <c r="F2" s="118"/>
      <c r="G2" s="118"/>
      <c r="H2" s="118"/>
      <c r="I2" s="119"/>
    </row>
    <row r="3" spans="1:9" ht="19.5" customHeight="1" thickBot="1">
      <c r="A3" s="125" t="s">
        <v>8</v>
      </c>
      <c r="B3" s="126"/>
      <c r="C3" s="126"/>
      <c r="D3" s="126"/>
      <c r="E3" s="126"/>
      <c r="F3" s="126"/>
      <c r="G3" s="126"/>
      <c r="H3" s="126"/>
      <c r="I3" s="127"/>
    </row>
    <row r="4" spans="1:9" ht="3.75" customHeight="1" thickBot="1">
      <c r="A4" s="2"/>
      <c r="B4" s="3"/>
      <c r="C4" s="3"/>
      <c r="D4" s="3"/>
      <c r="E4" s="3"/>
      <c r="F4" s="3"/>
      <c r="G4" s="3"/>
      <c r="H4" s="3"/>
      <c r="I4" s="4"/>
    </row>
    <row r="5" spans="1:9" ht="19.5" customHeight="1">
      <c r="A5" s="137" t="s">
        <v>6</v>
      </c>
      <c r="B5" s="138"/>
      <c r="C5" s="138"/>
      <c r="D5" s="138"/>
      <c r="E5" s="138"/>
      <c r="F5" s="139"/>
      <c r="G5" s="128" t="s">
        <v>87</v>
      </c>
      <c r="H5" s="129"/>
      <c r="I5" s="130"/>
    </row>
    <row r="6" spans="1:9" ht="19.5" customHeight="1">
      <c r="A6" s="134" t="s">
        <v>60</v>
      </c>
      <c r="B6" s="135"/>
      <c r="C6" s="135"/>
      <c r="D6" s="135"/>
      <c r="E6" s="135"/>
      <c r="F6" s="136"/>
      <c r="G6" s="131" t="s">
        <v>57</v>
      </c>
      <c r="H6" s="132"/>
      <c r="I6" s="133"/>
    </row>
    <row r="7" spans="1:9" ht="39" customHeight="1">
      <c r="A7" s="140" t="s">
        <v>81</v>
      </c>
      <c r="B7" s="141"/>
      <c r="C7" s="141"/>
      <c r="D7" s="141"/>
      <c r="E7" s="141"/>
      <c r="F7" s="141"/>
      <c r="G7" s="141"/>
      <c r="H7" s="141"/>
      <c r="I7" s="142"/>
    </row>
    <row r="8" spans="1:9" ht="25.5" customHeight="1">
      <c r="A8" s="140" t="s">
        <v>9</v>
      </c>
      <c r="B8" s="141"/>
      <c r="C8" s="141"/>
      <c r="D8" s="141"/>
      <c r="E8" s="147"/>
      <c r="F8" s="146" t="s">
        <v>49</v>
      </c>
      <c r="G8" s="144"/>
      <c r="H8" s="144"/>
      <c r="I8" s="145"/>
    </row>
    <row r="9" spans="1:9" ht="19.5" customHeight="1">
      <c r="A9" s="120" t="s">
        <v>10</v>
      </c>
      <c r="B9" s="121"/>
      <c r="C9" s="121"/>
      <c r="D9" s="121"/>
      <c r="E9" s="122"/>
      <c r="F9" s="153">
        <f>'BDI TCU 2622 -URBANAS'!J31</f>
        <v>0.3017</v>
      </c>
      <c r="G9" s="154"/>
      <c r="H9" s="154"/>
      <c r="I9" s="155"/>
    </row>
    <row r="10" spans="1:9" s="8" customFormat="1" ht="3.75" customHeight="1">
      <c r="A10" s="143"/>
      <c r="B10" s="144"/>
      <c r="C10" s="144"/>
      <c r="D10" s="144"/>
      <c r="E10" s="144"/>
      <c r="F10" s="144"/>
      <c r="G10" s="144"/>
      <c r="H10" s="144"/>
      <c r="I10" s="145"/>
    </row>
    <row r="11" spans="1:11" s="8" customFormat="1" ht="38.25">
      <c r="A11" s="30" t="s">
        <v>0</v>
      </c>
      <c r="B11" s="41" t="s">
        <v>22</v>
      </c>
      <c r="C11" s="31" t="s">
        <v>7</v>
      </c>
      <c r="D11" s="31" t="s">
        <v>1</v>
      </c>
      <c r="E11" s="31" t="s">
        <v>2</v>
      </c>
      <c r="F11" s="31" t="s">
        <v>3</v>
      </c>
      <c r="G11" s="32" t="s">
        <v>50</v>
      </c>
      <c r="H11" s="36" t="s">
        <v>51</v>
      </c>
      <c r="I11" s="78" t="s">
        <v>4</v>
      </c>
      <c r="J11" s="148"/>
      <c r="K11" s="149"/>
    </row>
    <row r="12" spans="1:11" ht="21" customHeight="1">
      <c r="A12" s="29">
        <v>1</v>
      </c>
      <c r="B12" s="42"/>
      <c r="C12" s="33"/>
      <c r="D12" s="34" t="s">
        <v>12</v>
      </c>
      <c r="E12" s="33"/>
      <c r="F12" s="33"/>
      <c r="G12" s="33"/>
      <c r="H12" s="37"/>
      <c r="I12" s="79"/>
      <c r="J12" s="27"/>
      <c r="K12" s="28"/>
    </row>
    <row r="13" spans="1:9" s="6" customFormat="1" ht="15">
      <c r="A13" s="7" t="s">
        <v>11</v>
      </c>
      <c r="B13" s="43" t="s">
        <v>23</v>
      </c>
      <c r="C13" s="5" t="s">
        <v>96</v>
      </c>
      <c r="D13" s="35" t="s">
        <v>18</v>
      </c>
      <c r="E13" s="18" t="s">
        <v>17</v>
      </c>
      <c r="F13" s="19">
        <f>'DISTRIB. DO QTTIVO POR DOTAÇÃO'!F7</f>
        <v>1600</v>
      </c>
      <c r="G13" s="38">
        <v>267</v>
      </c>
      <c r="H13" s="44">
        <f>ROUND(G13*(1+$F$9),2)</f>
        <v>347.55</v>
      </c>
      <c r="I13" s="80">
        <f>H13*F13</f>
        <v>556080</v>
      </c>
    </row>
    <row r="14" spans="1:9" s="6" customFormat="1" ht="15">
      <c r="A14" s="7" t="s">
        <v>13</v>
      </c>
      <c r="B14" s="43" t="s">
        <v>24</v>
      </c>
      <c r="C14" s="5" t="s">
        <v>96</v>
      </c>
      <c r="D14" s="35" t="s">
        <v>19</v>
      </c>
      <c r="E14" s="18" t="s">
        <v>17</v>
      </c>
      <c r="F14" s="19">
        <f>'DISTRIB. DO QTTIVO POR DOTAÇÃO'!F12</f>
        <v>450</v>
      </c>
      <c r="G14" s="38">
        <v>271</v>
      </c>
      <c r="H14" s="44">
        <f>ROUND(G14*(1+$F$9),2)</f>
        <v>352.76</v>
      </c>
      <c r="I14" s="80">
        <f>H14*F14</f>
        <v>158742</v>
      </c>
    </row>
    <row r="15" spans="1:9" s="6" customFormat="1" ht="15">
      <c r="A15" s="7" t="s">
        <v>14</v>
      </c>
      <c r="B15" s="43" t="s">
        <v>61</v>
      </c>
      <c r="C15" s="5" t="s">
        <v>96</v>
      </c>
      <c r="D15" s="35" t="s">
        <v>59</v>
      </c>
      <c r="E15" s="18" t="s">
        <v>17</v>
      </c>
      <c r="F15" s="19">
        <f>'DISTRIB. DO QTTIVO POR DOTAÇÃO'!F17</f>
        <v>1700</v>
      </c>
      <c r="G15" s="38">
        <v>267</v>
      </c>
      <c r="H15" s="44">
        <f>ROUND(G15*(1+$F$9),2)</f>
        <v>347.55</v>
      </c>
      <c r="I15" s="80">
        <f>H15*F15</f>
        <v>590835</v>
      </c>
    </row>
    <row r="16" spans="1:9" s="6" customFormat="1" ht="15">
      <c r="A16" s="7" t="s">
        <v>15</v>
      </c>
      <c r="B16" s="43" t="s">
        <v>25</v>
      </c>
      <c r="C16" s="5" t="s">
        <v>96</v>
      </c>
      <c r="D16" s="35" t="s">
        <v>20</v>
      </c>
      <c r="E16" s="18" t="s">
        <v>17</v>
      </c>
      <c r="F16" s="19">
        <f>'DISTRIB. DO QTTIVO POR DOTAÇÃO'!F22</f>
        <v>300</v>
      </c>
      <c r="G16" s="38">
        <v>271</v>
      </c>
      <c r="H16" s="44">
        <f>ROUND(G16*(1+$F$9),2)</f>
        <v>352.76</v>
      </c>
      <c r="I16" s="80">
        <f>H16*F16</f>
        <v>105828</v>
      </c>
    </row>
    <row r="17" spans="1:9" s="6" customFormat="1" ht="15">
      <c r="A17" s="7" t="s">
        <v>16</v>
      </c>
      <c r="B17" s="43" t="s">
        <v>26</v>
      </c>
      <c r="C17" s="5" t="s">
        <v>96</v>
      </c>
      <c r="D17" s="35" t="s">
        <v>21</v>
      </c>
      <c r="E17" s="18" t="s">
        <v>17</v>
      </c>
      <c r="F17" s="19">
        <f>SUM(F15:F16)</f>
        <v>2000</v>
      </c>
      <c r="G17" s="38">
        <v>30</v>
      </c>
      <c r="H17" s="44">
        <f>ROUND(G17*(1+$F$9),2)</f>
        <v>39.05</v>
      </c>
      <c r="I17" s="80">
        <f>H17*F17</f>
        <v>78100</v>
      </c>
    </row>
    <row r="18" spans="1:9" ht="15.75" customHeight="1">
      <c r="A18" s="150" t="s">
        <v>5</v>
      </c>
      <c r="B18" s="151"/>
      <c r="C18" s="151"/>
      <c r="D18" s="151"/>
      <c r="E18" s="151"/>
      <c r="F18" s="151"/>
      <c r="G18" s="151"/>
      <c r="H18" s="152"/>
      <c r="I18" s="21">
        <f>SUM(I13:I17)</f>
        <v>1489585</v>
      </c>
    </row>
    <row r="19" spans="1:9" ht="18.75" customHeight="1">
      <c r="A19" s="156" t="s">
        <v>95</v>
      </c>
      <c r="B19" s="157"/>
      <c r="C19" s="157"/>
      <c r="D19" s="157"/>
      <c r="E19" s="157"/>
      <c r="F19" s="157"/>
      <c r="G19" s="157"/>
      <c r="H19" s="157"/>
      <c r="I19" s="158"/>
    </row>
    <row r="20" spans="1:9" ht="12.75">
      <c r="A20" s="9"/>
      <c r="B20" s="10"/>
      <c r="C20" s="163"/>
      <c r="D20" s="163"/>
      <c r="E20" s="10"/>
      <c r="F20" s="163"/>
      <c r="G20" s="163"/>
      <c r="H20" s="40"/>
      <c r="I20" s="11"/>
    </row>
    <row r="21" spans="1:9" ht="13.5" customHeight="1">
      <c r="A21" s="13"/>
      <c r="B21" s="8"/>
      <c r="C21" s="8"/>
      <c r="D21" s="8"/>
      <c r="E21" s="8"/>
      <c r="F21" s="8"/>
      <c r="G21" s="8"/>
      <c r="H21" s="8"/>
      <c r="I21" s="14"/>
    </row>
    <row r="22" spans="1:9" ht="12" customHeight="1">
      <c r="A22" s="13"/>
      <c r="B22" s="8"/>
      <c r="C22" s="8"/>
      <c r="D22" s="8"/>
      <c r="E22" s="8"/>
      <c r="F22" s="8"/>
      <c r="G22" s="8"/>
      <c r="H22" s="8"/>
      <c r="I22" s="14"/>
    </row>
    <row r="23" spans="1:9" ht="13.5" customHeight="1">
      <c r="A23" s="164" t="s">
        <v>54</v>
      </c>
      <c r="B23" s="165"/>
      <c r="C23" s="165"/>
      <c r="D23" s="165"/>
      <c r="E23" s="165"/>
      <c r="F23" s="165"/>
      <c r="G23" s="165"/>
      <c r="H23" s="165"/>
      <c r="I23" s="166"/>
    </row>
    <row r="24" spans="1:9" ht="13.5" customHeight="1">
      <c r="A24" s="167" t="s">
        <v>55</v>
      </c>
      <c r="B24" s="168"/>
      <c r="C24" s="168"/>
      <c r="D24" s="168"/>
      <c r="E24" s="168"/>
      <c r="F24" s="168"/>
      <c r="G24" s="168"/>
      <c r="H24" s="168"/>
      <c r="I24" s="169"/>
    </row>
    <row r="25" spans="1:9" ht="15.75" customHeight="1">
      <c r="A25" s="160" t="s">
        <v>58</v>
      </c>
      <c r="B25" s="161"/>
      <c r="C25" s="161"/>
      <c r="D25" s="161"/>
      <c r="E25" s="161"/>
      <c r="F25" s="161"/>
      <c r="G25" s="161"/>
      <c r="H25" s="161"/>
      <c r="I25" s="162"/>
    </row>
    <row r="26" spans="1:9" ht="12.75">
      <c r="A26" s="160"/>
      <c r="B26" s="161"/>
      <c r="C26" s="161"/>
      <c r="D26" s="161"/>
      <c r="E26" s="161"/>
      <c r="F26" s="161"/>
      <c r="G26" s="161"/>
      <c r="H26" s="161"/>
      <c r="I26" s="162"/>
    </row>
    <row r="27" spans="1:9" ht="12.75">
      <c r="A27" s="160"/>
      <c r="B27" s="161"/>
      <c r="C27" s="161"/>
      <c r="D27" s="161"/>
      <c r="E27" s="161"/>
      <c r="F27" s="161"/>
      <c r="G27" s="161"/>
      <c r="H27" s="161"/>
      <c r="I27" s="162"/>
    </row>
    <row r="28" spans="1:9" ht="12.75">
      <c r="A28" s="22"/>
      <c r="B28" s="16"/>
      <c r="C28" s="16"/>
      <c r="D28" s="16"/>
      <c r="E28" s="16"/>
      <c r="F28" s="16"/>
      <c r="G28" s="16"/>
      <c r="H28" s="16"/>
      <c r="I28" s="23"/>
    </row>
    <row r="29" spans="1:9" ht="13.5" thickBot="1">
      <c r="A29" s="24"/>
      <c r="B29" s="25"/>
      <c r="C29" s="25"/>
      <c r="D29" s="25"/>
      <c r="E29" s="25"/>
      <c r="F29" s="25"/>
      <c r="G29" s="25"/>
      <c r="H29" s="25"/>
      <c r="I29" s="26"/>
    </row>
    <row r="30" spans="1:9" ht="12.75">
      <c r="A30" s="16"/>
      <c r="B30" s="16"/>
      <c r="C30" s="16"/>
      <c r="D30" s="16"/>
      <c r="E30" s="16"/>
      <c r="F30" s="16"/>
      <c r="G30" s="16"/>
      <c r="H30" s="16"/>
      <c r="I30" s="17"/>
    </row>
    <row r="35" spans="4:9" ht="14.25">
      <c r="D35" s="159"/>
      <c r="E35" s="159"/>
      <c r="F35" s="159"/>
      <c r="G35" s="159"/>
      <c r="H35" s="159"/>
      <c r="I35" s="159"/>
    </row>
    <row r="36" spans="4:9" ht="14.25">
      <c r="D36" s="15"/>
      <c r="E36" s="12"/>
      <c r="F36" s="12"/>
      <c r="G36" s="12"/>
      <c r="H36" s="12"/>
      <c r="I36" s="12"/>
    </row>
    <row r="37" spans="4:9" ht="14.25">
      <c r="D37" s="159"/>
      <c r="E37" s="159"/>
      <c r="F37" s="159"/>
      <c r="G37" s="159"/>
      <c r="H37" s="159"/>
      <c r="I37" s="159"/>
    </row>
  </sheetData>
  <sheetProtection/>
  <mergeCells count="23">
    <mergeCell ref="A19:I19"/>
    <mergeCell ref="D35:I35"/>
    <mergeCell ref="D37:I37"/>
    <mergeCell ref="A25:I27"/>
    <mergeCell ref="F20:G20"/>
    <mergeCell ref="C20:D20"/>
    <mergeCell ref="A23:I23"/>
    <mergeCell ref="A24:I24"/>
    <mergeCell ref="A10:I10"/>
    <mergeCell ref="F8:I8"/>
    <mergeCell ref="A8:E8"/>
    <mergeCell ref="J11:K11"/>
    <mergeCell ref="A18:H18"/>
    <mergeCell ref="F9:I9"/>
    <mergeCell ref="A2:I2"/>
    <mergeCell ref="A9:E9"/>
    <mergeCell ref="D1:I1"/>
    <mergeCell ref="A3:I3"/>
    <mergeCell ref="G5:I5"/>
    <mergeCell ref="G6:I6"/>
    <mergeCell ref="A6:F6"/>
    <mergeCell ref="A5:F5"/>
    <mergeCell ref="A7:I7"/>
  </mergeCells>
  <conditionalFormatting sqref="E13:H17">
    <cfRule type="cellIs" priority="20" dxfId="5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U40"/>
  <sheetViews>
    <sheetView showGridLines="0" zoomScale="90" zoomScaleNormal="90" zoomScalePageLayoutView="0" workbookViewId="0" topLeftCell="A1">
      <selection activeCell="O4" sqref="O4"/>
    </sheetView>
  </sheetViews>
  <sheetFormatPr defaultColWidth="9.140625" defaultRowHeight="12.75"/>
  <cols>
    <col min="1" max="1" width="2.28125" style="84" customWidth="1"/>
    <col min="2" max="2" width="23.8515625" style="84" customWidth="1"/>
    <col min="3" max="8" width="3.8515625" style="84" customWidth="1"/>
    <col min="9" max="9" width="24.140625" style="84" customWidth="1"/>
    <col min="10" max="10" width="18.00390625" style="84" customWidth="1"/>
    <col min="11" max="16384" width="9.140625" style="84" customWidth="1"/>
  </cols>
  <sheetData>
    <row r="1" spans="1:10" ht="34.5" customHeight="1">
      <c r="A1" s="81"/>
      <c r="B1" s="81"/>
      <c r="C1" s="82"/>
      <c r="D1" s="82"/>
      <c r="E1" s="82"/>
      <c r="F1" s="82"/>
      <c r="G1" s="82"/>
      <c r="H1" s="82"/>
      <c r="I1" s="82"/>
      <c r="J1" s="83"/>
    </row>
    <row r="2" spans="1:10" ht="50.25" customHeight="1" thickBot="1">
      <c r="A2" s="85"/>
      <c r="B2" s="170" t="s">
        <v>88</v>
      </c>
      <c r="C2" s="171"/>
      <c r="D2" s="171"/>
      <c r="E2" s="171"/>
      <c r="F2" s="171"/>
      <c r="G2" s="171"/>
      <c r="H2" s="171"/>
      <c r="I2" s="171"/>
      <c r="J2" s="172"/>
    </row>
    <row r="3" spans="1:21" ht="12.75">
      <c r="A3" s="85"/>
      <c r="B3" s="86"/>
      <c r="C3" s="87"/>
      <c r="D3" s="87"/>
      <c r="E3" s="87"/>
      <c r="F3" s="87"/>
      <c r="G3" s="87"/>
      <c r="H3" s="87"/>
      <c r="I3" s="87"/>
      <c r="J3" s="88"/>
      <c r="K3" s="89"/>
      <c r="L3" s="90"/>
      <c r="M3" s="90"/>
      <c r="N3" s="90"/>
      <c r="O3" s="90"/>
      <c r="P3" s="90"/>
      <c r="Q3" s="90"/>
      <c r="R3" s="90"/>
      <c r="S3" s="90"/>
      <c r="T3" s="91"/>
      <c r="U3" s="91"/>
    </row>
    <row r="4" spans="1:21" ht="12.75">
      <c r="A4" s="85"/>
      <c r="B4" s="173" t="s">
        <v>89</v>
      </c>
      <c r="C4" s="174"/>
      <c r="D4" s="174"/>
      <c r="E4" s="174"/>
      <c r="F4" s="174"/>
      <c r="G4" s="174"/>
      <c r="H4" s="174"/>
      <c r="I4" s="174"/>
      <c r="J4" s="175"/>
      <c r="K4" s="89"/>
      <c r="L4" s="90"/>
      <c r="M4" s="90"/>
      <c r="N4" s="90"/>
      <c r="O4" s="90"/>
      <c r="P4" s="90"/>
      <c r="Q4" s="90"/>
      <c r="R4" s="90"/>
      <c r="S4" s="90"/>
      <c r="T4" s="91"/>
      <c r="U4" s="91"/>
    </row>
    <row r="5" spans="1:21" ht="12.75">
      <c r="A5" s="85"/>
      <c r="B5" s="176"/>
      <c r="C5" s="177"/>
      <c r="D5" s="177"/>
      <c r="E5" s="177"/>
      <c r="F5" s="177"/>
      <c r="G5" s="177"/>
      <c r="H5" s="177"/>
      <c r="I5" s="177"/>
      <c r="J5" s="178"/>
      <c r="K5" s="89"/>
      <c r="L5" s="90"/>
      <c r="M5" s="90"/>
      <c r="N5" s="90"/>
      <c r="O5" s="90"/>
      <c r="P5" s="90"/>
      <c r="Q5" s="90"/>
      <c r="R5" s="90"/>
      <c r="S5" s="90"/>
      <c r="T5" s="91"/>
      <c r="U5" s="91"/>
    </row>
    <row r="6" spans="1:21" ht="12.75">
      <c r="A6" s="85"/>
      <c r="B6" s="49" t="s">
        <v>56</v>
      </c>
      <c r="C6" s="45"/>
      <c r="D6" s="45"/>
      <c r="E6" s="45"/>
      <c r="F6" s="45"/>
      <c r="G6" s="45"/>
      <c r="H6" s="45"/>
      <c r="I6" s="45"/>
      <c r="J6" s="50"/>
      <c r="K6" s="89"/>
      <c r="L6" s="90"/>
      <c r="M6" s="90"/>
      <c r="N6" s="90"/>
      <c r="O6" s="90"/>
      <c r="P6" s="90"/>
      <c r="Q6" s="90"/>
      <c r="R6" s="90"/>
      <c r="S6" s="90"/>
      <c r="T6" s="91"/>
      <c r="U6" s="91"/>
    </row>
    <row r="7" spans="1:21" ht="12.75">
      <c r="A7" s="85"/>
      <c r="B7" s="51" t="s">
        <v>6</v>
      </c>
      <c r="C7" s="46"/>
      <c r="D7" s="46"/>
      <c r="E7" s="46"/>
      <c r="F7" s="46"/>
      <c r="G7" s="46"/>
      <c r="H7" s="46"/>
      <c r="I7" s="46"/>
      <c r="J7" s="52"/>
      <c r="K7" s="89"/>
      <c r="L7" s="90"/>
      <c r="M7" s="90"/>
      <c r="N7" s="90"/>
      <c r="O7" s="90"/>
      <c r="P7" s="90"/>
      <c r="Q7" s="90"/>
      <c r="R7" s="90"/>
      <c r="S7" s="90"/>
      <c r="T7" s="91"/>
      <c r="U7" s="91"/>
    </row>
    <row r="8" spans="1:21" ht="12.75">
      <c r="A8" s="85"/>
      <c r="B8" s="49" t="s">
        <v>27</v>
      </c>
      <c r="C8" s="45"/>
      <c r="D8" s="45"/>
      <c r="E8" s="45"/>
      <c r="F8" s="47"/>
      <c r="G8" s="47"/>
      <c r="H8" s="47"/>
      <c r="I8" s="47"/>
      <c r="J8" s="50"/>
      <c r="K8" s="89"/>
      <c r="L8" s="90"/>
      <c r="M8" s="90"/>
      <c r="N8" s="90"/>
      <c r="O8" s="90"/>
      <c r="P8" s="90"/>
      <c r="Q8" s="90"/>
      <c r="R8" s="90"/>
      <c r="S8" s="90"/>
      <c r="T8" s="91"/>
      <c r="U8" s="91"/>
    </row>
    <row r="9" spans="1:21" ht="12.75">
      <c r="A9" s="85"/>
      <c r="B9" s="51" t="s">
        <v>94</v>
      </c>
      <c r="C9" s="48"/>
      <c r="D9" s="48"/>
      <c r="E9" s="48"/>
      <c r="F9" s="48"/>
      <c r="G9" s="48"/>
      <c r="H9" s="48"/>
      <c r="I9" s="48"/>
      <c r="J9" s="53"/>
      <c r="K9" s="89"/>
      <c r="L9" s="90"/>
      <c r="M9" s="90"/>
      <c r="N9" s="90"/>
      <c r="O9" s="90"/>
      <c r="P9" s="90"/>
      <c r="Q9" s="90"/>
      <c r="R9" s="90"/>
      <c r="S9" s="90"/>
      <c r="T9" s="91"/>
      <c r="U9" s="91"/>
    </row>
    <row r="10" spans="1:21" ht="12.75">
      <c r="A10" s="85"/>
      <c r="B10" s="49" t="s">
        <v>28</v>
      </c>
      <c r="C10" s="16"/>
      <c r="D10" s="16"/>
      <c r="E10" s="16"/>
      <c r="F10" s="16"/>
      <c r="G10" s="16"/>
      <c r="H10" s="16"/>
      <c r="I10" s="16"/>
      <c r="J10" s="23" t="s">
        <v>29</v>
      </c>
      <c r="K10" s="89"/>
      <c r="L10" s="90"/>
      <c r="M10" s="90"/>
      <c r="N10" s="90"/>
      <c r="O10" s="90"/>
      <c r="P10" s="90"/>
      <c r="Q10" s="90"/>
      <c r="R10" s="90"/>
      <c r="S10" s="90"/>
      <c r="T10" s="91"/>
      <c r="U10" s="91"/>
    </row>
    <row r="11" spans="1:21" ht="12.75">
      <c r="A11" s="85"/>
      <c r="B11" s="51" t="s">
        <v>30</v>
      </c>
      <c r="C11" s="46"/>
      <c r="D11" s="46"/>
      <c r="E11" s="46"/>
      <c r="F11" s="46"/>
      <c r="G11" s="46"/>
      <c r="H11" s="46"/>
      <c r="I11" s="46"/>
      <c r="J11" s="52" t="str">
        <f>'[10]PLANILHA'!N11</f>
        <v>MG</v>
      </c>
      <c r="K11" s="89"/>
      <c r="L11" s="90"/>
      <c r="M11" s="90"/>
      <c r="N11" s="90"/>
      <c r="O11" s="90"/>
      <c r="P11" s="90"/>
      <c r="Q11" s="90"/>
      <c r="R11" s="90"/>
      <c r="S11" s="90"/>
      <c r="T11" s="91"/>
      <c r="U11" s="91"/>
    </row>
    <row r="12" spans="1:21" ht="12.75">
      <c r="A12" s="85"/>
      <c r="B12" s="85"/>
      <c r="C12" s="92"/>
      <c r="D12" s="92"/>
      <c r="E12" s="92"/>
      <c r="F12" s="92"/>
      <c r="G12" s="92"/>
      <c r="H12" s="92"/>
      <c r="I12" s="92"/>
      <c r="J12" s="93"/>
      <c r="K12" s="89"/>
      <c r="L12" s="90"/>
      <c r="M12" s="90"/>
      <c r="N12" s="90"/>
      <c r="O12" s="90"/>
      <c r="P12" s="90"/>
      <c r="Q12" s="90"/>
      <c r="R12" s="90"/>
      <c r="S12" s="90"/>
      <c r="T12" s="91"/>
      <c r="U12" s="91"/>
    </row>
    <row r="13" spans="1:21" ht="12.75" customHeight="1">
      <c r="A13" s="85"/>
      <c r="B13" s="179" t="s">
        <v>31</v>
      </c>
      <c r="C13" s="180"/>
      <c r="D13" s="180"/>
      <c r="E13" s="180"/>
      <c r="F13" s="180"/>
      <c r="G13" s="180"/>
      <c r="H13" s="180"/>
      <c r="I13" s="180"/>
      <c r="J13" s="181"/>
      <c r="K13" s="89"/>
      <c r="L13" s="90"/>
      <c r="M13" s="90"/>
      <c r="N13" s="90"/>
      <c r="O13" s="90"/>
      <c r="P13" s="90"/>
      <c r="Q13" s="90"/>
      <c r="R13" s="90"/>
      <c r="S13" s="90"/>
      <c r="T13" s="91"/>
      <c r="U13" s="91"/>
    </row>
    <row r="14" spans="1:21" ht="12.75">
      <c r="A14" s="85"/>
      <c r="B14" s="94" t="s">
        <v>32</v>
      </c>
      <c r="C14" s="182" t="s">
        <v>33</v>
      </c>
      <c r="D14" s="183"/>
      <c r="E14" s="183"/>
      <c r="F14" s="183"/>
      <c r="G14" s="183"/>
      <c r="H14" s="184"/>
      <c r="I14" s="188" t="s">
        <v>34</v>
      </c>
      <c r="J14" s="189"/>
      <c r="K14" s="89"/>
      <c r="L14" s="90"/>
      <c r="M14" s="90"/>
      <c r="N14" s="90"/>
      <c r="O14" s="90"/>
      <c r="P14" s="90"/>
      <c r="Q14" s="90"/>
      <c r="R14" s="90"/>
      <c r="S14" s="90"/>
      <c r="T14" s="91"/>
      <c r="U14" s="91"/>
    </row>
    <row r="15" spans="1:21" ht="12.75">
      <c r="A15" s="85"/>
      <c r="B15" s="95"/>
      <c r="C15" s="185"/>
      <c r="D15" s="186"/>
      <c r="E15" s="186"/>
      <c r="F15" s="186"/>
      <c r="G15" s="186"/>
      <c r="H15" s="187"/>
      <c r="I15" s="190"/>
      <c r="J15" s="191"/>
      <c r="K15" s="89"/>
      <c r="L15" s="90"/>
      <c r="M15" s="90"/>
      <c r="N15" s="90"/>
      <c r="O15" s="90"/>
      <c r="P15" s="96"/>
      <c r="Q15" s="90"/>
      <c r="R15" s="90"/>
      <c r="S15" s="90"/>
      <c r="T15" s="91"/>
      <c r="U15" s="91"/>
    </row>
    <row r="16" spans="1:21" ht="12.75">
      <c r="A16" s="85"/>
      <c r="B16" s="97" t="s">
        <v>35</v>
      </c>
      <c r="C16" s="98" t="s">
        <v>36</v>
      </c>
      <c r="D16" s="192">
        <v>0.038</v>
      </c>
      <c r="E16" s="192"/>
      <c r="F16" s="99" t="s">
        <v>37</v>
      </c>
      <c r="G16" s="192">
        <v>0.0467</v>
      </c>
      <c r="H16" s="193"/>
      <c r="I16" s="100" t="s">
        <v>35</v>
      </c>
      <c r="J16" s="101">
        <v>0.0405</v>
      </c>
      <c r="K16" s="89"/>
      <c r="L16" s="90"/>
      <c r="M16" s="90"/>
      <c r="N16" s="90"/>
      <c r="O16" s="90"/>
      <c r="P16" s="96">
        <v>0.042</v>
      </c>
      <c r="Q16" s="96">
        <v>0.038</v>
      </c>
      <c r="R16" s="90"/>
      <c r="S16" s="90"/>
      <c r="T16" s="91"/>
      <c r="U16" s="91"/>
    </row>
    <row r="17" spans="1:21" ht="12.75">
      <c r="A17" s="85"/>
      <c r="B17" s="102" t="s">
        <v>38</v>
      </c>
      <c r="C17" s="103" t="s">
        <v>36</v>
      </c>
      <c r="D17" s="194">
        <v>0.0032</v>
      </c>
      <c r="E17" s="194"/>
      <c r="F17" s="104" t="s">
        <v>37</v>
      </c>
      <c r="G17" s="194">
        <v>0.0074</v>
      </c>
      <c r="H17" s="195"/>
      <c r="I17" s="105" t="s">
        <v>38</v>
      </c>
      <c r="J17" s="101">
        <v>0.0032</v>
      </c>
      <c r="K17" s="89"/>
      <c r="L17" s="90"/>
      <c r="M17" s="90"/>
      <c r="N17" s="90"/>
      <c r="O17" s="90"/>
      <c r="P17" s="96">
        <v>0.0038</v>
      </c>
      <c r="Q17" s="96">
        <v>0.0038</v>
      </c>
      <c r="R17" s="90"/>
      <c r="S17" s="90"/>
      <c r="T17" s="91"/>
      <c r="U17" s="91"/>
    </row>
    <row r="18" spans="1:21" ht="12.75">
      <c r="A18" s="85"/>
      <c r="B18" s="102" t="s">
        <v>39</v>
      </c>
      <c r="C18" s="103" t="s">
        <v>36</v>
      </c>
      <c r="D18" s="194">
        <v>0.005</v>
      </c>
      <c r="E18" s="194"/>
      <c r="F18" s="104" t="s">
        <v>37</v>
      </c>
      <c r="G18" s="194">
        <v>0.0097</v>
      </c>
      <c r="H18" s="195"/>
      <c r="I18" s="105" t="s">
        <v>39</v>
      </c>
      <c r="J18" s="101">
        <v>0.005</v>
      </c>
      <c r="K18" s="89"/>
      <c r="L18" s="90"/>
      <c r="M18" s="90"/>
      <c r="N18" s="90"/>
      <c r="O18" s="90"/>
      <c r="P18" s="96">
        <v>0.0054</v>
      </c>
      <c r="Q18" s="96">
        <v>0.0054</v>
      </c>
      <c r="R18" s="90"/>
      <c r="S18" s="90"/>
      <c r="T18" s="91"/>
      <c r="U18" s="91"/>
    </row>
    <row r="19" spans="1:21" ht="12.75">
      <c r="A19" s="85"/>
      <c r="B19" s="102" t="s">
        <v>40</v>
      </c>
      <c r="C19" s="103" t="s">
        <v>36</v>
      </c>
      <c r="D19" s="194">
        <v>0.0102</v>
      </c>
      <c r="E19" s="194"/>
      <c r="F19" s="104" t="s">
        <v>37</v>
      </c>
      <c r="G19" s="194">
        <v>0.0121</v>
      </c>
      <c r="H19" s="195"/>
      <c r="I19" s="105" t="s">
        <v>40</v>
      </c>
      <c r="J19" s="101">
        <v>0.0108</v>
      </c>
      <c r="K19" s="89"/>
      <c r="L19" s="90"/>
      <c r="M19" s="90"/>
      <c r="N19" s="90"/>
      <c r="O19" s="90"/>
      <c r="P19" s="96">
        <v>0.0108</v>
      </c>
      <c r="Q19" s="96">
        <v>0.0105</v>
      </c>
      <c r="R19" s="90"/>
      <c r="S19" s="90"/>
      <c r="T19" s="91"/>
      <c r="U19" s="91"/>
    </row>
    <row r="20" spans="1:21" ht="12.75">
      <c r="A20" s="85"/>
      <c r="B20" s="102" t="s">
        <v>41</v>
      </c>
      <c r="C20" s="103" t="s">
        <v>36</v>
      </c>
      <c r="D20" s="194">
        <v>0.0664</v>
      </c>
      <c r="E20" s="194"/>
      <c r="F20" s="104" t="s">
        <v>37</v>
      </c>
      <c r="G20" s="194">
        <v>0.0869</v>
      </c>
      <c r="H20" s="195"/>
      <c r="I20" s="105" t="s">
        <v>41</v>
      </c>
      <c r="J20" s="101">
        <v>0.0665</v>
      </c>
      <c r="K20" s="89"/>
      <c r="L20" s="90"/>
      <c r="M20" s="90"/>
      <c r="N20" s="90"/>
      <c r="O20" s="90"/>
      <c r="P20" s="96">
        <v>0.068</v>
      </c>
      <c r="Q20" s="96">
        <v>0.0664</v>
      </c>
      <c r="R20" s="90"/>
      <c r="S20" s="90"/>
      <c r="T20" s="91"/>
      <c r="U20" s="91"/>
    </row>
    <row r="21" spans="1:21" ht="12.75">
      <c r="A21" s="85"/>
      <c r="B21" s="106" t="s">
        <v>42</v>
      </c>
      <c r="C21" s="103" t="s">
        <v>36</v>
      </c>
      <c r="D21" s="194">
        <v>0.0565</v>
      </c>
      <c r="E21" s="194"/>
      <c r="F21" s="104" t="s">
        <v>37</v>
      </c>
      <c r="G21" s="194">
        <v>0.0865</v>
      </c>
      <c r="H21" s="195"/>
      <c r="I21" s="107" t="s">
        <v>90</v>
      </c>
      <c r="J21" s="101">
        <v>0.0865</v>
      </c>
      <c r="K21" s="89"/>
      <c r="L21" s="90"/>
      <c r="M21" s="90"/>
      <c r="N21" s="90"/>
      <c r="O21" s="90"/>
      <c r="P21" s="96">
        <v>0.0865</v>
      </c>
      <c r="Q21" s="96">
        <v>0.0565</v>
      </c>
      <c r="R21" s="90"/>
      <c r="T21" s="91"/>
      <c r="U21" s="91"/>
    </row>
    <row r="22" spans="1:21" ht="12.75">
      <c r="A22" s="85"/>
      <c r="B22" s="108" t="s">
        <v>43</v>
      </c>
      <c r="C22" s="109"/>
      <c r="D22" s="196">
        <v>0</v>
      </c>
      <c r="E22" s="196"/>
      <c r="F22" s="110" t="s">
        <v>44</v>
      </c>
      <c r="G22" s="196">
        <v>0.045</v>
      </c>
      <c r="H22" s="197"/>
      <c r="I22" s="111" t="s">
        <v>43</v>
      </c>
      <c r="J22" s="101">
        <v>0.045</v>
      </c>
      <c r="K22" s="89"/>
      <c r="L22" s="90">
        <f>IF(OR(J22=0,J22=0.045),0,1)</f>
        <v>0</v>
      </c>
      <c r="M22" s="90"/>
      <c r="N22" s="90"/>
      <c r="O22" s="90"/>
      <c r="P22" s="96">
        <v>0.045</v>
      </c>
      <c r="Q22" s="96">
        <v>0</v>
      </c>
      <c r="R22" s="90"/>
      <c r="S22" s="90"/>
      <c r="T22" s="91"/>
      <c r="U22" s="91"/>
    </row>
    <row r="23" spans="1:21" ht="12.75">
      <c r="A23" s="85"/>
      <c r="B23" s="198" t="s">
        <v>45</v>
      </c>
      <c r="C23" s="199"/>
      <c r="D23" s="199"/>
      <c r="E23" s="199"/>
      <c r="F23" s="199"/>
      <c r="G23" s="199"/>
      <c r="H23" s="199"/>
      <c r="I23" s="199"/>
      <c r="J23" s="200"/>
      <c r="K23" s="89"/>
      <c r="L23" s="90"/>
      <c r="M23" s="90"/>
      <c r="N23" s="90"/>
      <c r="O23" s="90"/>
      <c r="P23" s="90"/>
      <c r="Q23" s="90"/>
      <c r="R23" s="90"/>
      <c r="S23" s="90"/>
      <c r="T23" s="91"/>
      <c r="U23" s="91"/>
    </row>
    <row r="24" spans="1:21" ht="12.75">
      <c r="A24" s="85"/>
      <c r="B24" s="97" t="s">
        <v>35</v>
      </c>
      <c r="C24" s="201" t="str">
        <f>IF(J16&gt;G16,"Incidência maior que a permitida",IF(J16&lt;D16,"Incidência menor que a permitida","ok"))</f>
        <v>ok</v>
      </c>
      <c r="D24" s="202"/>
      <c r="E24" s="202"/>
      <c r="F24" s="202"/>
      <c r="G24" s="202"/>
      <c r="H24" s="202"/>
      <c r="I24" s="202"/>
      <c r="J24" s="203"/>
      <c r="K24" s="89"/>
      <c r="L24" s="90"/>
      <c r="M24" s="90"/>
      <c r="N24" s="90"/>
      <c r="O24" s="90"/>
      <c r="P24" s="90"/>
      <c r="Q24" s="90"/>
      <c r="R24" s="90"/>
      <c r="S24" s="90"/>
      <c r="T24" s="91"/>
      <c r="U24" s="91"/>
    </row>
    <row r="25" spans="1:21" ht="12.75">
      <c r="A25" s="85"/>
      <c r="B25" s="102" t="s">
        <v>38</v>
      </c>
      <c r="C25" s="204" t="str">
        <f>IF(J17&gt;G17,"Incidência maior que a permitida",IF(J17&lt;0,"Incidência menor que a permitida","ok"))</f>
        <v>ok</v>
      </c>
      <c r="D25" s="205"/>
      <c r="E25" s="205"/>
      <c r="F25" s="205"/>
      <c r="G25" s="205"/>
      <c r="H25" s="205"/>
      <c r="I25" s="205"/>
      <c r="J25" s="206"/>
      <c r="K25" s="89"/>
      <c r="L25" s="90" t="s">
        <v>52</v>
      </c>
      <c r="M25" s="90" t="s">
        <v>53</v>
      </c>
      <c r="N25" s="90"/>
      <c r="O25" s="90"/>
      <c r="P25" s="90"/>
      <c r="Q25" s="90"/>
      <c r="R25" s="90"/>
      <c r="S25" s="90"/>
      <c r="T25" s="91"/>
      <c r="U25" s="91"/>
    </row>
    <row r="26" spans="1:21" ht="12.75">
      <c r="A26" s="85"/>
      <c r="B26" s="102" t="s">
        <v>39</v>
      </c>
      <c r="C26" s="204" t="str">
        <f>IF(J18&gt;G18,"Incidência maior que a permitida",IF(J18&lt;0,"Incidência menor que a permitida","ok"))</f>
        <v>ok</v>
      </c>
      <c r="D26" s="205"/>
      <c r="E26" s="205"/>
      <c r="F26" s="205"/>
      <c r="G26" s="205"/>
      <c r="H26" s="205"/>
      <c r="I26" s="205"/>
      <c r="J26" s="206"/>
      <c r="K26" s="89"/>
      <c r="L26" s="90">
        <v>0.256</v>
      </c>
      <c r="M26" s="90">
        <v>0.3066</v>
      </c>
      <c r="N26" s="90"/>
      <c r="O26" s="90"/>
      <c r="P26" s="90"/>
      <c r="Q26" s="90"/>
      <c r="R26" s="90"/>
      <c r="S26" s="90"/>
      <c r="T26" s="91"/>
      <c r="U26" s="91"/>
    </row>
    <row r="27" spans="1:21" ht="12.75">
      <c r="A27" s="85"/>
      <c r="B27" s="102" t="s">
        <v>40</v>
      </c>
      <c r="C27" s="204" t="str">
        <f>IF(J19&gt;G19,"Incidência maior que a permitida",IF(J19&lt;D19,"Incidência menor que a permitida","ok"))</f>
        <v>ok</v>
      </c>
      <c r="D27" s="205"/>
      <c r="E27" s="205"/>
      <c r="F27" s="205"/>
      <c r="G27" s="205"/>
      <c r="H27" s="205"/>
      <c r="I27" s="205"/>
      <c r="J27" s="206"/>
      <c r="K27" s="89"/>
      <c r="L27" s="90">
        <v>0.196</v>
      </c>
      <c r="M27" s="90">
        <v>0.2423</v>
      </c>
      <c r="N27" s="90"/>
      <c r="O27" s="90"/>
      <c r="P27" s="90"/>
      <c r="Q27" s="90"/>
      <c r="R27" s="90"/>
      <c r="S27" s="90"/>
      <c r="T27" s="91"/>
      <c r="U27" s="91"/>
    </row>
    <row r="28" spans="1:21" ht="12.75">
      <c r="A28" s="85"/>
      <c r="B28" s="102" t="s">
        <v>41</v>
      </c>
      <c r="C28" s="204" t="str">
        <f>IF(J20&gt;G20,"Incidência maior que a permitida",IF(J20&lt;D20,"Incidência menor que a permitida","ok"))</f>
        <v>ok</v>
      </c>
      <c r="D28" s="205"/>
      <c r="E28" s="205"/>
      <c r="F28" s="205"/>
      <c r="G28" s="205"/>
      <c r="H28" s="205"/>
      <c r="I28" s="205"/>
      <c r="J28" s="206"/>
      <c r="K28" s="89"/>
      <c r="L28" s="90"/>
      <c r="M28" s="90"/>
      <c r="N28" s="90"/>
      <c r="O28" s="90"/>
      <c r="P28" s="90"/>
      <c r="Q28" s="90"/>
      <c r="R28" s="90"/>
      <c r="S28" s="90"/>
      <c r="T28" s="91"/>
      <c r="U28" s="91"/>
    </row>
    <row r="29" spans="1:21" ht="12.75">
      <c r="A29" s="85"/>
      <c r="B29" s="106" t="s">
        <v>42</v>
      </c>
      <c r="C29" s="219" t="str">
        <f>IF(J21&gt;G21,"Incidência maior que a permitida",IF(J21&lt;D21,"Incidência menor que a permitida","ok"))</f>
        <v>ok</v>
      </c>
      <c r="D29" s="220"/>
      <c r="E29" s="220"/>
      <c r="F29" s="220"/>
      <c r="G29" s="220"/>
      <c r="H29" s="220"/>
      <c r="I29" s="220"/>
      <c r="J29" s="221"/>
      <c r="K29" s="89"/>
      <c r="L29" s="90"/>
      <c r="M29" s="90"/>
      <c r="N29" s="90"/>
      <c r="O29" s="90"/>
      <c r="P29" s="90"/>
      <c r="Q29" s="90"/>
      <c r="R29" s="90"/>
      <c r="S29" s="90"/>
      <c r="T29" s="91"/>
      <c r="U29" s="91"/>
    </row>
    <row r="30" spans="1:21" ht="12.75">
      <c r="A30" s="85"/>
      <c r="B30" s="108" t="s">
        <v>43</v>
      </c>
      <c r="C30" s="219" t="str">
        <f>IF(J22=D22,"ok",IF(J22=G22,"ok","Incidência não permitida"))</f>
        <v>ok</v>
      </c>
      <c r="D30" s="220"/>
      <c r="E30" s="220"/>
      <c r="F30" s="220"/>
      <c r="G30" s="220"/>
      <c r="H30" s="220"/>
      <c r="I30" s="220"/>
      <c r="J30" s="221"/>
      <c r="K30" s="89"/>
      <c r="L30" s="90"/>
      <c r="M30" s="90"/>
      <c r="N30" s="90"/>
      <c r="O30" s="90"/>
      <c r="P30" s="90"/>
      <c r="Q30" s="90"/>
      <c r="R30" s="90"/>
      <c r="S30" s="90"/>
      <c r="T30" s="91"/>
      <c r="U30" s="91"/>
    </row>
    <row r="31" spans="1:21" ht="12.75">
      <c r="A31" s="85"/>
      <c r="B31" s="112" t="s">
        <v>46</v>
      </c>
      <c r="C31" s="222" t="s">
        <v>47</v>
      </c>
      <c r="D31" s="223"/>
      <c r="E31" s="223"/>
      <c r="F31" s="223"/>
      <c r="G31" s="223"/>
      <c r="H31" s="223"/>
      <c r="I31" s="224"/>
      <c r="J31" s="113">
        <f>ROUND(((1+J16+J17+J18)*(1+J19)*(1+J20)/(1-(J21+J22))-1),4)</f>
        <v>0.3017</v>
      </c>
      <c r="K31" s="89"/>
      <c r="L31" s="90"/>
      <c r="M31" s="90"/>
      <c r="N31" s="90"/>
      <c r="O31" s="90"/>
      <c r="P31" s="90"/>
      <c r="Q31" s="90"/>
      <c r="R31" s="90"/>
      <c r="S31" s="90"/>
      <c r="T31" s="91"/>
      <c r="U31" s="91"/>
    </row>
    <row r="32" spans="1:21" ht="12.75">
      <c r="A32" s="85"/>
      <c r="B32" s="85"/>
      <c r="C32" s="225" t="str">
        <f>IF(J22=0.045,IF(AND(J31&gt;=L26,J31&lt;=M26),L25,M25),IF(AND(J31&gt;=L27,J31&lt;=M27),L25,M25))</f>
        <v>BDI ADMISSÍVEL</v>
      </c>
      <c r="D32" s="226"/>
      <c r="E32" s="226"/>
      <c r="F32" s="226"/>
      <c r="G32" s="226"/>
      <c r="H32" s="226"/>
      <c r="I32" s="226"/>
      <c r="J32" s="227"/>
      <c r="K32" s="89"/>
      <c r="L32" s="90"/>
      <c r="M32" s="90"/>
      <c r="N32" s="90"/>
      <c r="O32" s="90"/>
      <c r="P32" s="90"/>
      <c r="Q32" s="90"/>
      <c r="R32" s="90"/>
      <c r="S32" s="90"/>
      <c r="T32" s="91"/>
      <c r="U32" s="91"/>
    </row>
    <row r="33" spans="1:19" ht="12.75">
      <c r="A33" s="85"/>
      <c r="B33" s="85"/>
      <c r="C33" s="92"/>
      <c r="D33" s="92"/>
      <c r="E33" s="92"/>
      <c r="F33" s="92"/>
      <c r="G33" s="92"/>
      <c r="H33" s="92"/>
      <c r="I33" s="92"/>
      <c r="J33" s="93"/>
      <c r="L33" s="90"/>
      <c r="M33" s="90"/>
      <c r="N33" s="90"/>
      <c r="O33" s="90"/>
      <c r="P33" s="90"/>
      <c r="Q33" s="90"/>
      <c r="R33" s="90"/>
      <c r="S33" s="90"/>
    </row>
    <row r="34" spans="1:19" ht="12.75">
      <c r="A34" s="85"/>
      <c r="B34" s="85"/>
      <c r="C34" s="92"/>
      <c r="D34" s="92"/>
      <c r="E34" s="92"/>
      <c r="F34" s="92"/>
      <c r="G34" s="92"/>
      <c r="H34" s="92"/>
      <c r="I34" s="92"/>
      <c r="J34" s="93"/>
      <c r="L34" s="90"/>
      <c r="M34" s="90"/>
      <c r="N34" s="90"/>
      <c r="O34" s="90"/>
      <c r="P34" s="90"/>
      <c r="Q34" s="90"/>
      <c r="R34" s="90"/>
      <c r="S34" s="90"/>
    </row>
    <row r="35" spans="1:10" ht="12.75">
      <c r="A35" s="85"/>
      <c r="B35" s="207" t="s">
        <v>48</v>
      </c>
      <c r="C35" s="208"/>
      <c r="D35" s="208"/>
      <c r="E35" s="208"/>
      <c r="F35" s="208"/>
      <c r="G35" s="208"/>
      <c r="H35" s="208"/>
      <c r="I35" s="208"/>
      <c r="J35" s="209"/>
    </row>
    <row r="36" spans="1:10" ht="12.75">
      <c r="A36" s="85"/>
      <c r="B36" s="114" t="s">
        <v>91</v>
      </c>
      <c r="C36" s="210">
        <v>0.05</v>
      </c>
      <c r="D36" s="211"/>
      <c r="E36" s="211"/>
      <c r="F36" s="211"/>
      <c r="G36" s="211"/>
      <c r="H36" s="211"/>
      <c r="I36" s="211"/>
      <c r="J36" s="212"/>
    </row>
    <row r="37" spans="1:10" ht="13.5" thickBot="1">
      <c r="A37" s="85"/>
      <c r="B37" s="115" t="s">
        <v>92</v>
      </c>
      <c r="C37" s="213">
        <v>0.0365</v>
      </c>
      <c r="D37" s="214"/>
      <c r="E37" s="214"/>
      <c r="F37" s="214"/>
      <c r="G37" s="214"/>
      <c r="H37" s="214"/>
      <c r="I37" s="214"/>
      <c r="J37" s="215"/>
    </row>
    <row r="38" spans="1:10" ht="12.75">
      <c r="A38" s="85"/>
      <c r="B38" s="85"/>
      <c r="C38" s="92"/>
      <c r="D38" s="92"/>
      <c r="E38" s="92"/>
      <c r="F38" s="92"/>
      <c r="G38" s="92"/>
      <c r="H38" s="92"/>
      <c r="I38" s="92"/>
      <c r="J38" s="93"/>
    </row>
    <row r="39" spans="1:10" ht="13.5" thickBot="1">
      <c r="A39" s="85"/>
      <c r="B39" s="85"/>
      <c r="C39" s="92"/>
      <c r="D39" s="92"/>
      <c r="E39" s="92"/>
      <c r="F39" s="92"/>
      <c r="G39" s="92"/>
      <c r="H39" s="92"/>
      <c r="I39" s="92"/>
      <c r="J39" s="93"/>
    </row>
    <row r="40" spans="1:10" ht="33.75" customHeight="1" thickBot="1">
      <c r="A40" s="116"/>
      <c r="B40" s="216" t="s">
        <v>93</v>
      </c>
      <c r="C40" s="217"/>
      <c r="D40" s="217"/>
      <c r="E40" s="217"/>
      <c r="F40" s="217"/>
      <c r="G40" s="217"/>
      <c r="H40" s="217"/>
      <c r="I40" s="217"/>
      <c r="J40" s="218"/>
    </row>
  </sheetData>
  <sheetProtection/>
  <mergeCells count="33">
    <mergeCell ref="C37:J37"/>
    <mergeCell ref="B40:J40"/>
    <mergeCell ref="C27:J27"/>
    <mergeCell ref="C28:J28"/>
    <mergeCell ref="C29:J29"/>
    <mergeCell ref="C30:J30"/>
    <mergeCell ref="C31:I31"/>
    <mergeCell ref="C32:J32"/>
    <mergeCell ref="B23:J23"/>
    <mergeCell ref="C24:J24"/>
    <mergeCell ref="C25:J25"/>
    <mergeCell ref="C26:J26"/>
    <mergeCell ref="B35:J35"/>
    <mergeCell ref="C36:J36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B2:J2"/>
    <mergeCell ref="B4:J5"/>
    <mergeCell ref="B13:J13"/>
    <mergeCell ref="C14:H15"/>
    <mergeCell ref="I14:J15"/>
    <mergeCell ref="D16:E16"/>
    <mergeCell ref="G16:H16"/>
  </mergeCells>
  <conditionalFormatting sqref="J16:J21">
    <cfRule type="cellIs" priority="5" dxfId="4" operator="notBetween" stopIfTrue="1">
      <formula>D16</formula>
      <formula>G16</formula>
    </cfRule>
  </conditionalFormatting>
  <conditionalFormatting sqref="C24:C30">
    <cfRule type="cellIs" priority="4" dxfId="3" operator="notEqual" stopIfTrue="1">
      <formula>"ok"</formula>
    </cfRule>
  </conditionalFormatting>
  <conditionalFormatting sqref="C32:J32">
    <cfRule type="cellIs" priority="2" dxfId="2" operator="equal" stopIfTrue="1">
      <formula>$L$25</formula>
    </cfRule>
    <cfRule type="cellIs" priority="3" dxfId="1" operator="notEqual" stopIfTrue="1">
      <formula>$L$25</formula>
    </cfRule>
  </conditionalFormatting>
  <conditionalFormatting sqref="J22">
    <cfRule type="expression" priority="1" dxfId="0" stopIfTrue="1">
      <formula>$L$22&lt;&gt;0</formula>
    </cfRule>
  </conditionalFormatting>
  <dataValidations count="2">
    <dataValidation allowBlank="1" showInputMessage="1" showErrorMessage="1" promptTitle="Fórnula TCU Acórdão 2622/2013" prompt="Rodovias, ferrovias, obras urbanas" sqref="C31:I31"/>
    <dataValidation allowBlank="1" showInputMessage="1" showErrorMessage="1" promptTitle="Encargos sociais" prompt="Para encargos sociais desonerados usar 4,5%." sqref="J22 P22:R22"/>
  </dataValidation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12.00390625" style="0" customWidth="1"/>
    <col min="2" max="2" width="12.8515625" style="0" customWidth="1"/>
    <col min="3" max="3" width="13.421875" style="0" bestFit="1" customWidth="1"/>
    <col min="4" max="4" width="11.421875" style="0" customWidth="1"/>
    <col min="5" max="5" width="11.7109375" style="0" customWidth="1"/>
    <col min="6" max="6" width="17.28125" style="0" bestFit="1" customWidth="1"/>
    <col min="7" max="7" width="16.7109375" style="0" bestFit="1" customWidth="1"/>
    <col min="8" max="8" width="17.7109375" style="0" bestFit="1" customWidth="1"/>
    <col min="9" max="9" width="23.57421875" style="0" bestFit="1" customWidth="1"/>
  </cols>
  <sheetData>
    <row r="1" spans="1:8" ht="44.25" customHeight="1">
      <c r="A1" s="39"/>
      <c r="B1" s="239"/>
      <c r="C1" s="239"/>
      <c r="D1" s="239"/>
      <c r="E1" s="239"/>
      <c r="F1" s="239"/>
      <c r="G1" s="239"/>
      <c r="H1" s="239"/>
    </row>
    <row r="2" spans="1:8" ht="4.5" customHeight="1" thickBot="1">
      <c r="A2" s="117"/>
      <c r="B2" s="118"/>
      <c r="C2" s="118"/>
      <c r="D2" s="118"/>
      <c r="E2" s="118"/>
      <c r="F2" s="118"/>
      <c r="G2" s="118"/>
      <c r="H2" s="118"/>
    </row>
    <row r="3" spans="1:8" ht="18">
      <c r="A3" s="125" t="s">
        <v>62</v>
      </c>
      <c r="B3" s="126"/>
      <c r="C3" s="126"/>
      <c r="D3" s="126"/>
      <c r="E3" s="126"/>
      <c r="F3" s="126"/>
      <c r="G3" s="126"/>
      <c r="H3" s="126"/>
    </row>
    <row r="4" spans="1:4" ht="15">
      <c r="A4" s="238" t="s">
        <v>65</v>
      </c>
      <c r="B4" s="238"/>
      <c r="C4" s="238"/>
      <c r="D4" s="55">
        <v>2021</v>
      </c>
    </row>
    <row r="5" spans="1:4" ht="15">
      <c r="A5" s="56"/>
      <c r="B5" s="56"/>
      <c r="C5" s="56"/>
      <c r="D5" s="55"/>
    </row>
    <row r="6" spans="1:9" ht="31.5" customHeight="1">
      <c r="A6" s="57" t="s">
        <v>63</v>
      </c>
      <c r="B6" s="240" t="s">
        <v>64</v>
      </c>
      <c r="C6" s="240"/>
      <c r="D6" s="240"/>
      <c r="E6" s="240"/>
      <c r="F6" s="61" t="s">
        <v>74</v>
      </c>
      <c r="G6" s="61" t="s">
        <v>76</v>
      </c>
      <c r="H6" s="61" t="s">
        <v>77</v>
      </c>
      <c r="I6" s="61" t="s">
        <v>75</v>
      </c>
    </row>
    <row r="7" spans="1:9" ht="15">
      <c r="A7" s="231" t="s">
        <v>71</v>
      </c>
      <c r="B7" s="232"/>
      <c r="C7" s="232"/>
      <c r="D7" s="232"/>
      <c r="E7" s="233"/>
      <c r="F7" s="59">
        <f>SUM(F8:F11)</f>
        <v>1600</v>
      </c>
      <c r="G7" s="62">
        <f>'PLANILHA ORÇ. GERAL REFERENCIA'!H13</f>
        <v>347.55</v>
      </c>
      <c r="H7" s="64">
        <f>F7*G7</f>
        <v>556080</v>
      </c>
      <c r="I7" s="66"/>
    </row>
    <row r="8" spans="1:9" ht="15">
      <c r="A8" s="58">
        <v>362</v>
      </c>
      <c r="B8" s="230" t="s">
        <v>66</v>
      </c>
      <c r="C8" s="230"/>
      <c r="D8" s="230"/>
      <c r="E8" s="230"/>
      <c r="F8" s="60">
        <v>250</v>
      </c>
      <c r="G8" s="234">
        <f>G7</f>
        <v>347.55</v>
      </c>
      <c r="H8" s="65">
        <f>F8*$G$8</f>
        <v>86887.5</v>
      </c>
      <c r="I8" s="67">
        <v>1200000</v>
      </c>
    </row>
    <row r="9" spans="1:9" ht="15">
      <c r="A9" s="58">
        <v>364</v>
      </c>
      <c r="B9" s="230" t="s">
        <v>67</v>
      </c>
      <c r="C9" s="230"/>
      <c r="D9" s="230"/>
      <c r="E9" s="230"/>
      <c r="F9" s="60">
        <v>700</v>
      </c>
      <c r="G9" s="235"/>
      <c r="H9" s="65">
        <f>F9*$G$8</f>
        <v>243285</v>
      </c>
      <c r="I9" s="67">
        <v>4300000</v>
      </c>
    </row>
    <row r="10" spans="1:9" ht="15">
      <c r="A10" s="58">
        <v>367</v>
      </c>
      <c r="B10" s="230" t="s">
        <v>68</v>
      </c>
      <c r="C10" s="230"/>
      <c r="D10" s="230"/>
      <c r="E10" s="230"/>
      <c r="F10" s="60">
        <v>600</v>
      </c>
      <c r="G10" s="235"/>
      <c r="H10" s="65">
        <f>F10*$G$8</f>
        <v>208530</v>
      </c>
      <c r="I10" s="67">
        <v>1300000</v>
      </c>
    </row>
    <row r="11" spans="1:9" ht="15">
      <c r="A11" s="58">
        <v>379</v>
      </c>
      <c r="B11" s="230" t="s">
        <v>69</v>
      </c>
      <c r="C11" s="230"/>
      <c r="D11" s="230"/>
      <c r="E11" s="230"/>
      <c r="F11" s="60">
        <v>50</v>
      </c>
      <c r="G11" s="236"/>
      <c r="H11" s="65">
        <f>F11*$G$8</f>
        <v>17377.5</v>
      </c>
      <c r="I11" s="67">
        <v>1500000</v>
      </c>
    </row>
    <row r="12" spans="1:9" ht="15">
      <c r="A12" s="231" t="s">
        <v>70</v>
      </c>
      <c r="B12" s="232"/>
      <c r="C12" s="232"/>
      <c r="D12" s="232"/>
      <c r="E12" s="233"/>
      <c r="F12" s="59">
        <f>SUM(F13:F16)</f>
        <v>450</v>
      </c>
      <c r="G12" s="63">
        <f>'PLANILHA ORÇ. GERAL REFERENCIA'!H14</f>
        <v>352.76</v>
      </c>
      <c r="H12" s="64">
        <f>F12*G12</f>
        <v>158742</v>
      </c>
      <c r="I12" s="67"/>
    </row>
    <row r="13" spans="1:9" ht="15">
      <c r="A13" s="58">
        <v>362</v>
      </c>
      <c r="B13" s="230" t="s">
        <v>66</v>
      </c>
      <c r="C13" s="230"/>
      <c r="D13" s="230"/>
      <c r="E13" s="230"/>
      <c r="F13" s="60">
        <v>50</v>
      </c>
      <c r="G13" s="234">
        <f>G12</f>
        <v>352.76</v>
      </c>
      <c r="H13" s="65">
        <f>F13*$G$13</f>
        <v>17638</v>
      </c>
      <c r="I13" s="67">
        <v>1200000</v>
      </c>
    </row>
    <row r="14" spans="1:9" ht="15">
      <c r="A14" s="58">
        <v>364</v>
      </c>
      <c r="B14" s="230" t="s">
        <v>67</v>
      </c>
      <c r="C14" s="230"/>
      <c r="D14" s="230"/>
      <c r="E14" s="230"/>
      <c r="F14" s="60">
        <v>300</v>
      </c>
      <c r="G14" s="235"/>
      <c r="H14" s="65">
        <f>F14*$G$13</f>
        <v>105828</v>
      </c>
      <c r="I14" s="67">
        <v>4300000</v>
      </c>
    </row>
    <row r="15" spans="1:9" ht="15">
      <c r="A15" s="58">
        <v>367</v>
      </c>
      <c r="B15" s="230" t="s">
        <v>68</v>
      </c>
      <c r="C15" s="230"/>
      <c r="D15" s="230"/>
      <c r="E15" s="230"/>
      <c r="F15" s="60">
        <v>50</v>
      </c>
      <c r="G15" s="235"/>
      <c r="H15" s="65">
        <f>F15*$G$13</f>
        <v>17638</v>
      </c>
      <c r="I15" s="67">
        <v>1300000</v>
      </c>
    </row>
    <row r="16" spans="1:9" ht="15">
      <c r="A16" s="58">
        <v>379</v>
      </c>
      <c r="B16" s="230" t="s">
        <v>69</v>
      </c>
      <c r="C16" s="230"/>
      <c r="D16" s="230"/>
      <c r="E16" s="230"/>
      <c r="F16" s="60">
        <v>50</v>
      </c>
      <c r="G16" s="236"/>
      <c r="H16" s="65">
        <f>F16*$G$13</f>
        <v>17638</v>
      </c>
      <c r="I16" s="67">
        <v>1500000</v>
      </c>
    </row>
    <row r="17" spans="1:9" ht="15">
      <c r="A17" s="231" t="s">
        <v>73</v>
      </c>
      <c r="B17" s="232"/>
      <c r="C17" s="232"/>
      <c r="D17" s="232"/>
      <c r="E17" s="233"/>
      <c r="F17" s="59">
        <f>SUM(F18:F21)</f>
        <v>1700</v>
      </c>
      <c r="G17" s="63">
        <f>'PLANILHA ORÇ. GERAL REFERENCIA'!H15+'PLANILHA ORÇ. GERAL REFERENCIA'!H17</f>
        <v>386.6</v>
      </c>
      <c r="H17" s="64">
        <f>F17*G17</f>
        <v>657220</v>
      </c>
      <c r="I17" s="67"/>
    </row>
    <row r="18" spans="1:9" ht="15">
      <c r="A18" s="58">
        <v>362</v>
      </c>
      <c r="B18" s="230" t="s">
        <v>66</v>
      </c>
      <c r="C18" s="230"/>
      <c r="D18" s="230"/>
      <c r="E18" s="230"/>
      <c r="F18" s="60">
        <v>100</v>
      </c>
      <c r="G18" s="234">
        <f>G17</f>
        <v>386.6</v>
      </c>
      <c r="H18" s="65">
        <f>F18*$G$18</f>
        <v>38660</v>
      </c>
      <c r="I18" s="67">
        <v>1200000</v>
      </c>
    </row>
    <row r="19" spans="1:9" ht="15">
      <c r="A19" s="58">
        <v>364</v>
      </c>
      <c r="B19" s="230" t="s">
        <v>67</v>
      </c>
      <c r="C19" s="230"/>
      <c r="D19" s="230"/>
      <c r="E19" s="230"/>
      <c r="F19" s="60">
        <v>700</v>
      </c>
      <c r="G19" s="235"/>
      <c r="H19" s="65">
        <f>F19*$G$18</f>
        <v>270620</v>
      </c>
      <c r="I19" s="67">
        <v>4300000</v>
      </c>
    </row>
    <row r="20" spans="1:9" ht="15">
      <c r="A20" s="58">
        <v>367</v>
      </c>
      <c r="B20" s="230" t="s">
        <v>68</v>
      </c>
      <c r="C20" s="230"/>
      <c r="D20" s="230"/>
      <c r="E20" s="230"/>
      <c r="F20" s="60">
        <v>800</v>
      </c>
      <c r="G20" s="235"/>
      <c r="H20" s="65">
        <f>F20*$G$18</f>
        <v>309280</v>
      </c>
      <c r="I20" s="67">
        <v>1300000</v>
      </c>
    </row>
    <row r="21" spans="1:9" ht="15">
      <c r="A21" s="58">
        <v>379</v>
      </c>
      <c r="B21" s="230" t="s">
        <v>69</v>
      </c>
      <c r="C21" s="230"/>
      <c r="D21" s="230"/>
      <c r="E21" s="230"/>
      <c r="F21" s="60">
        <v>100</v>
      </c>
      <c r="G21" s="236"/>
      <c r="H21" s="65">
        <f>F21*$G$18</f>
        <v>38660</v>
      </c>
      <c r="I21" s="67">
        <v>1500000</v>
      </c>
    </row>
    <row r="22" spans="1:9" ht="15">
      <c r="A22" s="231" t="s">
        <v>72</v>
      </c>
      <c r="B22" s="232"/>
      <c r="C22" s="232"/>
      <c r="D22" s="232"/>
      <c r="E22" s="233"/>
      <c r="F22" s="59">
        <f>SUM(F23:F26)</f>
        <v>300</v>
      </c>
      <c r="G22" s="63">
        <f>'PLANILHA ORÇ. GERAL REFERENCIA'!H16+'PLANILHA ORÇ. GERAL REFERENCIA'!H17</f>
        <v>391.81</v>
      </c>
      <c r="H22" s="64">
        <f>F22*G22</f>
        <v>117543</v>
      </c>
      <c r="I22" s="67"/>
    </row>
    <row r="23" spans="1:9" ht="15">
      <c r="A23" s="58">
        <v>362</v>
      </c>
      <c r="B23" s="230" t="s">
        <v>66</v>
      </c>
      <c r="C23" s="230"/>
      <c r="D23" s="230"/>
      <c r="E23" s="230"/>
      <c r="F23" s="60">
        <v>0</v>
      </c>
      <c r="G23" s="234">
        <f>G22</f>
        <v>391.81</v>
      </c>
      <c r="H23" s="65">
        <f>F23*$G$23</f>
        <v>0</v>
      </c>
      <c r="I23" s="67">
        <v>1200000</v>
      </c>
    </row>
    <row r="24" spans="1:9" ht="15">
      <c r="A24" s="58">
        <v>364</v>
      </c>
      <c r="B24" s="230" t="s">
        <v>67</v>
      </c>
      <c r="C24" s="230"/>
      <c r="D24" s="230"/>
      <c r="E24" s="230"/>
      <c r="F24" s="60">
        <v>200</v>
      </c>
      <c r="G24" s="235"/>
      <c r="H24" s="65">
        <f>F24*$G$23</f>
        <v>78362</v>
      </c>
      <c r="I24" s="67">
        <v>4300000</v>
      </c>
    </row>
    <row r="25" spans="1:9" ht="15">
      <c r="A25" s="58">
        <v>367</v>
      </c>
      <c r="B25" s="230" t="s">
        <v>68</v>
      </c>
      <c r="C25" s="230"/>
      <c r="D25" s="230"/>
      <c r="E25" s="230"/>
      <c r="F25" s="60">
        <v>50</v>
      </c>
      <c r="G25" s="235"/>
      <c r="H25" s="65">
        <f>F25*$G$23</f>
        <v>19590.5</v>
      </c>
      <c r="I25" s="67">
        <v>1300000</v>
      </c>
    </row>
    <row r="26" spans="1:9" ht="15">
      <c r="A26" s="58">
        <v>379</v>
      </c>
      <c r="B26" s="230" t="s">
        <v>69</v>
      </c>
      <c r="C26" s="230"/>
      <c r="D26" s="230"/>
      <c r="E26" s="230"/>
      <c r="F26" s="60">
        <v>50</v>
      </c>
      <c r="G26" s="236"/>
      <c r="H26" s="65">
        <f>F26*$G$23</f>
        <v>19590.5</v>
      </c>
      <c r="I26" s="67">
        <v>1500000</v>
      </c>
    </row>
    <row r="27" spans="1:8" ht="15">
      <c r="A27" s="54"/>
      <c r="B27" s="54"/>
      <c r="C27" s="54"/>
      <c r="D27" s="54"/>
      <c r="E27" s="54"/>
      <c r="F27" s="54"/>
      <c r="G27" s="54"/>
      <c r="H27" s="54"/>
    </row>
    <row r="28" spans="1:8" ht="15">
      <c r="A28" s="54"/>
      <c r="B28" s="54"/>
      <c r="C28" s="54"/>
      <c r="D28" s="54"/>
      <c r="E28" s="54"/>
      <c r="F28" s="54"/>
      <c r="G28" s="54"/>
      <c r="H28" s="54"/>
    </row>
    <row r="29" spans="1:8" ht="15.75">
      <c r="A29" s="242" t="s">
        <v>78</v>
      </c>
      <c r="B29" s="242"/>
      <c r="C29" s="242"/>
      <c r="D29" s="242"/>
      <c r="E29" s="242"/>
      <c r="F29" s="242"/>
      <c r="G29" s="242"/>
      <c r="H29" s="242"/>
    </row>
    <row r="30" spans="1:8" ht="15">
      <c r="A30" s="70"/>
      <c r="B30" s="70"/>
      <c r="C30" s="70"/>
      <c r="D30" s="70"/>
      <c r="E30" s="70"/>
      <c r="F30" s="70"/>
      <c r="G30" s="70"/>
      <c r="H30" s="70"/>
    </row>
    <row r="31" spans="1:8" ht="15.75">
      <c r="A31" s="74" t="s">
        <v>63</v>
      </c>
      <c r="B31" s="75">
        <v>362</v>
      </c>
      <c r="C31" s="76" t="s">
        <v>79</v>
      </c>
      <c r="D31" s="75">
        <v>1788</v>
      </c>
      <c r="E31" s="54"/>
      <c r="F31" s="54"/>
      <c r="G31" s="54"/>
      <c r="H31" s="54"/>
    </row>
    <row r="32" spans="1:8" ht="15.75">
      <c r="A32" s="240" t="s">
        <v>85</v>
      </c>
      <c r="B32" s="240"/>
      <c r="C32" s="240"/>
      <c r="D32" s="240"/>
      <c r="E32" s="240"/>
      <c r="F32" s="57" t="s">
        <v>82</v>
      </c>
      <c r="G32" s="57" t="s">
        <v>83</v>
      </c>
      <c r="H32" s="57" t="s">
        <v>84</v>
      </c>
    </row>
    <row r="33" spans="1:8" ht="15">
      <c r="A33" s="228" t="s">
        <v>71</v>
      </c>
      <c r="B33" s="228"/>
      <c r="C33" s="228"/>
      <c r="D33" s="228"/>
      <c r="E33" s="237"/>
      <c r="F33" s="71">
        <f>F8</f>
        <v>250</v>
      </c>
      <c r="G33" s="72">
        <f>$G$7</f>
        <v>347.55</v>
      </c>
      <c r="H33" s="72">
        <f>G33*F33</f>
        <v>86887.5</v>
      </c>
    </row>
    <row r="34" spans="1:8" ht="15">
      <c r="A34" s="228" t="s">
        <v>70</v>
      </c>
      <c r="B34" s="228"/>
      <c r="C34" s="228"/>
      <c r="D34" s="228"/>
      <c r="E34" s="237"/>
      <c r="F34" s="71">
        <f>F13</f>
        <v>50</v>
      </c>
      <c r="G34" s="72">
        <f>$G$12</f>
        <v>352.76</v>
      </c>
      <c r="H34" s="72">
        <f>G34*F34</f>
        <v>17638</v>
      </c>
    </row>
    <row r="35" spans="1:8" ht="15">
      <c r="A35" s="228" t="s">
        <v>73</v>
      </c>
      <c r="B35" s="228"/>
      <c r="C35" s="228"/>
      <c r="D35" s="228"/>
      <c r="E35" s="237"/>
      <c r="F35" s="71">
        <f>F18</f>
        <v>100</v>
      </c>
      <c r="G35" s="72">
        <f>'PLANILHA ORÇ. GERAL REFERENCIA'!$H$15</f>
        <v>347.55</v>
      </c>
      <c r="H35" s="72">
        <f>G35*F35</f>
        <v>34755</v>
      </c>
    </row>
    <row r="36" spans="1:8" ht="15">
      <c r="A36" s="228" t="s">
        <v>72</v>
      </c>
      <c r="B36" s="228"/>
      <c r="C36" s="228"/>
      <c r="D36" s="228"/>
      <c r="E36" s="237"/>
      <c r="F36" s="71">
        <f>F23</f>
        <v>0</v>
      </c>
      <c r="G36" s="72">
        <f>'PLANILHA ORÇ. GERAL REFERENCIA'!$H$16</f>
        <v>352.76</v>
      </c>
      <c r="H36" s="72">
        <f>G36*F36</f>
        <v>0</v>
      </c>
    </row>
    <row r="37" spans="1:8" ht="15">
      <c r="A37" s="241" t="s">
        <v>80</v>
      </c>
      <c r="B37" s="241"/>
      <c r="C37" s="241"/>
      <c r="D37" s="241"/>
      <c r="E37" s="241"/>
      <c r="F37" s="71">
        <f>SUM(F35:F36)</f>
        <v>100</v>
      </c>
      <c r="G37" s="72">
        <f>'PLANILHA ORÇ. GERAL REFERENCIA'!$H$17</f>
        <v>39.05</v>
      </c>
      <c r="H37" s="72">
        <f>G37*F37</f>
        <v>3904.9999999999995</v>
      </c>
    </row>
    <row r="38" spans="1:8" ht="15.75">
      <c r="A38" s="229" t="s">
        <v>86</v>
      </c>
      <c r="B38" s="229"/>
      <c r="C38" s="229"/>
      <c r="D38" s="229"/>
      <c r="E38" s="229"/>
      <c r="F38" s="229"/>
      <c r="G38" s="229"/>
      <c r="H38" s="73">
        <f>SUM(H33:H37)</f>
        <v>143185.5</v>
      </c>
    </row>
    <row r="39" spans="1:8" ht="15">
      <c r="A39" s="54"/>
      <c r="B39" s="54"/>
      <c r="C39" s="54"/>
      <c r="D39" s="54"/>
      <c r="E39" s="54"/>
      <c r="F39" s="54"/>
      <c r="G39" s="54"/>
      <c r="H39" s="54"/>
    </row>
    <row r="40" spans="1:8" ht="15">
      <c r="A40" s="54"/>
      <c r="B40" s="54"/>
      <c r="C40" s="54"/>
      <c r="D40" s="54"/>
      <c r="E40" s="54"/>
      <c r="F40" s="54"/>
      <c r="G40" s="54"/>
      <c r="H40" s="54"/>
    </row>
    <row r="41" spans="1:8" ht="15.75">
      <c r="A41" s="74" t="s">
        <v>63</v>
      </c>
      <c r="B41" s="75">
        <v>364</v>
      </c>
      <c r="C41" s="76" t="s">
        <v>79</v>
      </c>
      <c r="D41" s="75">
        <v>1789</v>
      </c>
      <c r="E41" s="54"/>
      <c r="F41" s="54"/>
      <c r="G41" s="54"/>
      <c r="H41" s="54"/>
    </row>
    <row r="42" spans="1:8" ht="15.75">
      <c r="A42" s="240" t="s">
        <v>85</v>
      </c>
      <c r="B42" s="240"/>
      <c r="C42" s="240"/>
      <c r="D42" s="240"/>
      <c r="E42" s="240"/>
      <c r="F42" s="57" t="s">
        <v>82</v>
      </c>
      <c r="G42" s="57" t="s">
        <v>83</v>
      </c>
      <c r="H42" s="57" t="s">
        <v>84</v>
      </c>
    </row>
    <row r="43" spans="1:8" ht="15">
      <c r="A43" s="228" t="s">
        <v>71</v>
      </c>
      <c r="B43" s="228"/>
      <c r="C43" s="228"/>
      <c r="D43" s="228"/>
      <c r="E43" s="228"/>
      <c r="F43" s="68">
        <f>F9</f>
        <v>700</v>
      </c>
      <c r="G43" s="65">
        <f>$G$7</f>
        <v>347.55</v>
      </c>
      <c r="H43" s="65">
        <f>G43*F43</f>
        <v>243285</v>
      </c>
    </row>
    <row r="44" spans="1:8" ht="15">
      <c r="A44" s="228" t="s">
        <v>70</v>
      </c>
      <c r="B44" s="228"/>
      <c r="C44" s="228"/>
      <c r="D44" s="228"/>
      <c r="E44" s="228"/>
      <c r="F44" s="68">
        <f>F14</f>
        <v>300</v>
      </c>
      <c r="G44" s="65">
        <f>$G$12</f>
        <v>352.76</v>
      </c>
      <c r="H44" s="65">
        <f>G44*F44</f>
        <v>105828</v>
      </c>
    </row>
    <row r="45" spans="1:8" ht="15">
      <c r="A45" s="228" t="s">
        <v>73</v>
      </c>
      <c r="B45" s="228"/>
      <c r="C45" s="228"/>
      <c r="D45" s="228"/>
      <c r="E45" s="228"/>
      <c r="F45" s="68">
        <f>F19</f>
        <v>700</v>
      </c>
      <c r="G45" s="65">
        <f>'PLANILHA ORÇ. GERAL REFERENCIA'!$H$15</f>
        <v>347.55</v>
      </c>
      <c r="H45" s="65">
        <f>G45*F45</f>
        <v>243285</v>
      </c>
    </row>
    <row r="46" spans="1:8" ht="15">
      <c r="A46" s="228" t="s">
        <v>72</v>
      </c>
      <c r="B46" s="228"/>
      <c r="C46" s="228"/>
      <c r="D46" s="228"/>
      <c r="E46" s="228"/>
      <c r="F46" s="68">
        <f>F24</f>
        <v>200</v>
      </c>
      <c r="G46" s="65">
        <f>'PLANILHA ORÇ. GERAL REFERENCIA'!$H$16</f>
        <v>352.76</v>
      </c>
      <c r="H46" s="65">
        <f>G46*F46</f>
        <v>70552</v>
      </c>
    </row>
    <row r="47" spans="1:8" ht="15">
      <c r="A47" s="241" t="s">
        <v>80</v>
      </c>
      <c r="B47" s="241"/>
      <c r="C47" s="241"/>
      <c r="D47" s="241"/>
      <c r="E47" s="241"/>
      <c r="F47" s="68">
        <f>SUM(F45:F46)</f>
        <v>900</v>
      </c>
      <c r="G47" s="65">
        <f>'PLANILHA ORÇ. GERAL REFERENCIA'!$H$17</f>
        <v>39.05</v>
      </c>
      <c r="H47" s="65">
        <f>G47*F47</f>
        <v>35145</v>
      </c>
    </row>
    <row r="48" spans="1:8" ht="15.75">
      <c r="A48" s="229" t="s">
        <v>86</v>
      </c>
      <c r="B48" s="229"/>
      <c r="C48" s="229"/>
      <c r="D48" s="229"/>
      <c r="E48" s="229"/>
      <c r="F48" s="229"/>
      <c r="G48" s="229"/>
      <c r="H48" s="73">
        <f>SUM(H43:H47)</f>
        <v>698095</v>
      </c>
    </row>
    <row r="50" spans="1:3" ht="12.75">
      <c r="A50" s="69"/>
      <c r="B50" s="69"/>
      <c r="C50" s="69"/>
    </row>
    <row r="51" spans="1:4" ht="15.75">
      <c r="A51" s="74" t="s">
        <v>63</v>
      </c>
      <c r="B51" s="75">
        <v>367</v>
      </c>
      <c r="C51" s="76" t="s">
        <v>79</v>
      </c>
      <c r="D51" s="77"/>
    </row>
    <row r="52" spans="1:8" ht="15.75">
      <c r="A52" s="240" t="s">
        <v>85</v>
      </c>
      <c r="B52" s="240"/>
      <c r="C52" s="240"/>
      <c r="D52" s="240"/>
      <c r="E52" s="240"/>
      <c r="F52" s="57" t="s">
        <v>82</v>
      </c>
      <c r="G52" s="57" t="s">
        <v>83</v>
      </c>
      <c r="H52" s="57" t="s">
        <v>84</v>
      </c>
    </row>
    <row r="53" spans="1:8" ht="15">
      <c r="A53" s="228" t="s">
        <v>71</v>
      </c>
      <c r="B53" s="228"/>
      <c r="C53" s="228"/>
      <c r="D53" s="228"/>
      <c r="E53" s="228"/>
      <c r="F53" s="68">
        <f>F10</f>
        <v>600</v>
      </c>
      <c r="G53" s="65">
        <f>$G$7</f>
        <v>347.55</v>
      </c>
      <c r="H53" s="65">
        <f>G53*F53</f>
        <v>208530</v>
      </c>
    </row>
    <row r="54" spans="1:8" ht="15">
      <c r="A54" s="228" t="s">
        <v>70</v>
      </c>
      <c r="B54" s="228"/>
      <c r="C54" s="228"/>
      <c r="D54" s="228"/>
      <c r="E54" s="228"/>
      <c r="F54" s="68">
        <f>F15</f>
        <v>50</v>
      </c>
      <c r="G54" s="65">
        <f>$G$12</f>
        <v>352.76</v>
      </c>
      <c r="H54" s="65">
        <f>G54*F54</f>
        <v>17638</v>
      </c>
    </row>
    <row r="55" spans="1:8" ht="15">
      <c r="A55" s="228" t="s">
        <v>73</v>
      </c>
      <c r="B55" s="228"/>
      <c r="C55" s="228"/>
      <c r="D55" s="228"/>
      <c r="E55" s="228"/>
      <c r="F55" s="68">
        <f>F20</f>
        <v>800</v>
      </c>
      <c r="G55" s="65">
        <f>'PLANILHA ORÇ. GERAL REFERENCIA'!$H$15</f>
        <v>347.55</v>
      </c>
      <c r="H55" s="65">
        <f>G55*F55</f>
        <v>278040</v>
      </c>
    </row>
    <row r="56" spans="1:8" ht="15">
      <c r="A56" s="228" t="s">
        <v>72</v>
      </c>
      <c r="B56" s="228"/>
      <c r="C56" s="228"/>
      <c r="D56" s="228"/>
      <c r="E56" s="228"/>
      <c r="F56" s="68">
        <f>F25</f>
        <v>50</v>
      </c>
      <c r="G56" s="65">
        <f>'PLANILHA ORÇ. GERAL REFERENCIA'!$H$16</f>
        <v>352.76</v>
      </c>
      <c r="H56" s="65">
        <f>G56*F56</f>
        <v>17638</v>
      </c>
    </row>
    <row r="57" spans="1:8" ht="15">
      <c r="A57" s="241" t="s">
        <v>80</v>
      </c>
      <c r="B57" s="241"/>
      <c r="C57" s="241"/>
      <c r="D57" s="241"/>
      <c r="E57" s="241"/>
      <c r="F57" s="68">
        <f>SUM(F55:F56)</f>
        <v>850</v>
      </c>
      <c r="G57" s="65">
        <f>'PLANILHA ORÇ. GERAL REFERENCIA'!$H$17</f>
        <v>39.05</v>
      </c>
      <c r="H57" s="65">
        <f>G57*F57</f>
        <v>33192.5</v>
      </c>
    </row>
    <row r="58" spans="1:8" ht="15.75">
      <c r="A58" s="229" t="s">
        <v>86</v>
      </c>
      <c r="B58" s="229"/>
      <c r="C58" s="229"/>
      <c r="D58" s="229"/>
      <c r="E58" s="229"/>
      <c r="F58" s="229"/>
      <c r="G58" s="229"/>
      <c r="H58" s="73">
        <f>SUM(H53:H57)</f>
        <v>555038.5</v>
      </c>
    </row>
    <row r="61" spans="1:4" ht="15.75">
      <c r="A61" s="74" t="s">
        <v>63</v>
      </c>
      <c r="B61" s="75">
        <v>379</v>
      </c>
      <c r="C61" s="76" t="s">
        <v>79</v>
      </c>
      <c r="D61" s="77"/>
    </row>
    <row r="62" spans="1:8" ht="15.75">
      <c r="A62" s="240" t="s">
        <v>85</v>
      </c>
      <c r="B62" s="240"/>
      <c r="C62" s="240"/>
      <c r="D62" s="240"/>
      <c r="E62" s="240"/>
      <c r="F62" s="57" t="s">
        <v>82</v>
      </c>
      <c r="G62" s="57" t="s">
        <v>83</v>
      </c>
      <c r="H62" s="57" t="s">
        <v>84</v>
      </c>
    </row>
    <row r="63" spans="1:8" ht="15">
      <c r="A63" s="228" t="s">
        <v>71</v>
      </c>
      <c r="B63" s="228"/>
      <c r="C63" s="228"/>
      <c r="D63" s="228"/>
      <c r="E63" s="228"/>
      <c r="F63" s="68">
        <f>F11</f>
        <v>50</v>
      </c>
      <c r="G63" s="65">
        <f>$G$7</f>
        <v>347.55</v>
      </c>
      <c r="H63" s="65">
        <f>G63*F63</f>
        <v>17377.5</v>
      </c>
    </row>
    <row r="64" spans="1:8" ht="15">
      <c r="A64" s="228" t="s">
        <v>70</v>
      </c>
      <c r="B64" s="228"/>
      <c r="C64" s="228"/>
      <c r="D64" s="228"/>
      <c r="E64" s="228"/>
      <c r="F64" s="68">
        <f>F16</f>
        <v>50</v>
      </c>
      <c r="G64" s="65">
        <f>$G$12</f>
        <v>352.76</v>
      </c>
      <c r="H64" s="65">
        <f>G64*F64</f>
        <v>17638</v>
      </c>
    </row>
    <row r="65" spans="1:8" ht="15">
      <c r="A65" s="228" t="s">
        <v>73</v>
      </c>
      <c r="B65" s="228"/>
      <c r="C65" s="228"/>
      <c r="D65" s="228"/>
      <c r="E65" s="228"/>
      <c r="F65" s="68">
        <f>F21</f>
        <v>100</v>
      </c>
      <c r="G65" s="65">
        <f>'PLANILHA ORÇ. GERAL REFERENCIA'!$H$15</f>
        <v>347.55</v>
      </c>
      <c r="H65" s="65">
        <f>G65*F65</f>
        <v>34755</v>
      </c>
    </row>
    <row r="66" spans="1:8" ht="15">
      <c r="A66" s="228" t="s">
        <v>72</v>
      </c>
      <c r="B66" s="228"/>
      <c r="C66" s="228"/>
      <c r="D66" s="228"/>
      <c r="E66" s="228"/>
      <c r="F66" s="68">
        <f>F26</f>
        <v>50</v>
      </c>
      <c r="G66" s="65">
        <f>'PLANILHA ORÇ. GERAL REFERENCIA'!$H$16</f>
        <v>352.76</v>
      </c>
      <c r="H66" s="65">
        <f>G66*F66</f>
        <v>17638</v>
      </c>
    </row>
    <row r="67" spans="1:8" ht="15">
      <c r="A67" s="241" t="s">
        <v>80</v>
      </c>
      <c r="B67" s="241"/>
      <c r="C67" s="241"/>
      <c r="D67" s="241"/>
      <c r="E67" s="241"/>
      <c r="F67" s="68">
        <f>SUM(F65:F66)</f>
        <v>150</v>
      </c>
      <c r="G67" s="65">
        <f>'PLANILHA ORÇ. GERAL REFERENCIA'!$H$17</f>
        <v>39.05</v>
      </c>
      <c r="H67" s="65">
        <f>G67*F67</f>
        <v>5857.5</v>
      </c>
    </row>
    <row r="68" spans="1:8" ht="15.75">
      <c r="A68" s="229" t="s">
        <v>86</v>
      </c>
      <c r="B68" s="229"/>
      <c r="C68" s="229"/>
      <c r="D68" s="229"/>
      <c r="E68" s="229"/>
      <c r="F68" s="229"/>
      <c r="G68" s="229"/>
      <c r="H68" s="73">
        <f>SUM(H63:H67)</f>
        <v>93266</v>
      </c>
    </row>
  </sheetData>
  <sheetProtection/>
  <mergeCells count="58">
    <mergeCell ref="A68:G68"/>
    <mergeCell ref="A32:E32"/>
    <mergeCell ref="A42:E42"/>
    <mergeCell ref="A52:E52"/>
    <mergeCell ref="A62:E62"/>
    <mergeCell ref="A29:H29"/>
    <mergeCell ref="A36:E36"/>
    <mergeCell ref="A43:E43"/>
    <mergeCell ref="A44:E44"/>
    <mergeCell ref="A45:E45"/>
    <mergeCell ref="B1:H1"/>
    <mergeCell ref="B6:E6"/>
    <mergeCell ref="A17:E17"/>
    <mergeCell ref="A67:E67"/>
    <mergeCell ref="A57:E57"/>
    <mergeCell ref="A47:E47"/>
    <mergeCell ref="A37:E37"/>
    <mergeCell ref="A38:G38"/>
    <mergeCell ref="A48:G48"/>
    <mergeCell ref="B20:E20"/>
    <mergeCell ref="B21:E21"/>
    <mergeCell ref="A34:E34"/>
    <mergeCell ref="A35:E35"/>
    <mergeCell ref="A2:H2"/>
    <mergeCell ref="A3:H3"/>
    <mergeCell ref="A4:C4"/>
    <mergeCell ref="A33:E33"/>
    <mergeCell ref="A22:E22"/>
    <mergeCell ref="B23:E23"/>
    <mergeCell ref="B24:E24"/>
    <mergeCell ref="B25:E25"/>
    <mergeCell ref="B26:E26"/>
    <mergeCell ref="B13:E13"/>
    <mergeCell ref="B14:E14"/>
    <mergeCell ref="G8:G11"/>
    <mergeCell ref="G13:G16"/>
    <mergeCell ref="G18:G21"/>
    <mergeCell ref="G23:G26"/>
    <mergeCell ref="B15:E15"/>
    <mergeCell ref="B16:E16"/>
    <mergeCell ref="B18:E18"/>
    <mergeCell ref="B19:E19"/>
    <mergeCell ref="A7:E7"/>
    <mergeCell ref="B8:E8"/>
    <mergeCell ref="B9:E9"/>
    <mergeCell ref="B10:E10"/>
    <mergeCell ref="B11:E11"/>
    <mergeCell ref="A12:E12"/>
    <mergeCell ref="A46:E46"/>
    <mergeCell ref="A53:E53"/>
    <mergeCell ref="A66:E66"/>
    <mergeCell ref="A54:E54"/>
    <mergeCell ref="A55:E55"/>
    <mergeCell ref="A56:E56"/>
    <mergeCell ref="A63:E63"/>
    <mergeCell ref="A64:E64"/>
    <mergeCell ref="A65:E65"/>
    <mergeCell ref="A58:G58"/>
  </mergeCells>
  <printOptions/>
  <pageMargins left="0.511811024" right="0.511811024" top="0.787401575" bottom="0.787401575" header="0.31496062" footer="0.3149606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graceamaral</dc:creator>
  <cp:keywords/>
  <dc:description/>
  <cp:lastModifiedBy>matheussilva</cp:lastModifiedBy>
  <cp:lastPrinted>2021-05-19T23:40:10Z</cp:lastPrinted>
  <dcterms:created xsi:type="dcterms:W3CDTF">2017-05-19T17:43:14Z</dcterms:created>
  <dcterms:modified xsi:type="dcterms:W3CDTF">2021-05-19T23:40:11Z</dcterms:modified>
  <cp:category/>
  <cp:version/>
  <cp:contentType/>
  <cp:contentStatus/>
</cp:coreProperties>
</file>